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ermalogicacloud-my.sharepoint.com/personal/yesenia_rubalcava_dermalogica_com/Documents/2025 NA Accounts/2025 OrderForms/Hand &amp; Stone/"/>
    </mc:Choice>
  </mc:AlternateContent>
  <xr:revisionPtr revIDLastSave="115" documentId="8_{98846F78-3571-42DC-A166-0F576B981645}" xr6:coauthVersionLast="47" xr6:coauthVersionMax="47" xr10:uidLastSave="{6BF505C3-9673-44C6-88D2-085217906F72}"/>
  <bookViews>
    <workbookView xWindow="28680" yWindow="-120" windowWidth="29040" windowHeight="15720" xr2:uid="{906DC48C-0FD7-4A59-A994-97C23BE56FD2}"/>
  </bookViews>
  <sheets>
    <sheet name="Overview" sheetId="1" r:id="rId1"/>
    <sheet name="Retail Pro PPP" sheetId="2" r:id="rId2"/>
    <sheet name="Free Goods" sheetId="3" r:id="rId3"/>
  </sheets>
  <definedNames>
    <definedName name="_xlnm.Print_Area" localSheetId="2">'Free Goods'!$A$1:$G$85</definedName>
    <definedName name="_xlnm.Print_Area" localSheetId="1">'Retail Pro PPP'!$A$1:$G$213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2" i="2" l="1"/>
  <c r="G97" i="2"/>
  <c r="G50" i="3" l="1"/>
  <c r="G19" i="3"/>
  <c r="G104" i="2"/>
  <c r="G76" i="2"/>
  <c r="G64" i="3"/>
  <c r="G28" i="3"/>
  <c r="F108" i="2"/>
  <c r="G108" i="2" s="1"/>
  <c r="G67" i="2"/>
  <c r="G39" i="2"/>
  <c r="G38" i="2"/>
  <c r="G65" i="2"/>
  <c r="G64" i="2"/>
  <c r="G63" i="2"/>
  <c r="G39" i="3" l="1"/>
  <c r="G41" i="3"/>
  <c r="G18" i="3"/>
  <c r="G179" i="2" l="1"/>
  <c r="G180" i="2"/>
  <c r="G183" i="2"/>
  <c r="G182" i="2"/>
  <c r="G181" i="2"/>
  <c r="G11" i="3"/>
  <c r="G72" i="3"/>
  <c r="G33" i="3"/>
  <c r="G80" i="2"/>
  <c r="G85" i="3"/>
  <c r="G213" i="2"/>
  <c r="G73" i="3"/>
  <c r="G58" i="2"/>
  <c r="G10" i="3"/>
  <c r="G12" i="3"/>
  <c r="G209" i="2"/>
  <c r="G208" i="2"/>
  <c r="G207" i="2"/>
  <c r="G206" i="2"/>
  <c r="G80" i="3"/>
  <c r="G76" i="3"/>
  <c r="G79" i="3"/>
  <c r="G78" i="3"/>
  <c r="G77" i="3"/>
  <c r="G75" i="3"/>
  <c r="G74" i="3"/>
  <c r="G71" i="3"/>
  <c r="G70" i="3"/>
  <c r="G69" i="3"/>
  <c r="G68" i="3"/>
  <c r="G67" i="3"/>
  <c r="G66" i="3"/>
  <c r="G65" i="3"/>
  <c r="G63" i="3"/>
  <c r="G62" i="3"/>
  <c r="G61" i="3"/>
  <c r="G60" i="3"/>
  <c r="G59" i="3"/>
  <c r="G58" i="3"/>
  <c r="G57" i="3"/>
  <c r="G56" i="3"/>
  <c r="G55" i="3"/>
  <c r="G54" i="3"/>
  <c r="G53" i="3"/>
  <c r="G52" i="3"/>
  <c r="G51" i="3"/>
  <c r="G49" i="3"/>
  <c r="G48" i="3"/>
  <c r="G47" i="3"/>
  <c r="G46" i="3"/>
  <c r="G45" i="3"/>
  <c r="G44" i="3"/>
  <c r="G43" i="3"/>
  <c r="G40" i="3"/>
  <c r="G38" i="3"/>
  <c r="G37" i="3"/>
  <c r="G36" i="3"/>
  <c r="G35" i="3"/>
  <c r="G34" i="3"/>
  <c r="G32" i="3"/>
  <c r="G31" i="3"/>
  <c r="G30" i="3"/>
  <c r="G29" i="3"/>
  <c r="G27" i="3"/>
  <c r="G26" i="3"/>
  <c r="G25" i="3"/>
  <c r="G24" i="3"/>
  <c r="G23" i="3"/>
  <c r="G22" i="3"/>
  <c r="G21" i="3"/>
  <c r="G20" i="3"/>
  <c r="G17" i="3"/>
  <c r="G16" i="3"/>
  <c r="G15" i="3"/>
  <c r="G14" i="3"/>
  <c r="G9" i="3"/>
  <c r="G8" i="3"/>
  <c r="F198" i="2"/>
  <c r="G198" i="2" s="1"/>
  <c r="F197" i="2"/>
  <c r="G197" i="2" s="1"/>
  <c r="F196" i="2"/>
  <c r="G196" i="2" s="1"/>
  <c r="F195" i="2"/>
  <c r="G195" i="2" s="1"/>
  <c r="F194" i="2"/>
  <c r="G194" i="2" s="1"/>
  <c r="F193" i="2"/>
  <c r="G193" i="2" s="1"/>
  <c r="F192" i="2"/>
  <c r="G192" i="2" s="1"/>
  <c r="F191" i="2"/>
  <c r="G191" i="2" s="1"/>
  <c r="G172" i="2"/>
  <c r="G171" i="2"/>
  <c r="G170" i="2"/>
  <c r="G169" i="2"/>
  <c r="G168" i="2"/>
  <c r="G167" i="2"/>
  <c r="F161" i="2"/>
  <c r="G161" i="2" s="1"/>
  <c r="F160" i="2"/>
  <c r="G160" i="2" s="1"/>
  <c r="F159" i="2"/>
  <c r="G159" i="2" s="1"/>
  <c r="F158" i="2"/>
  <c r="G158" i="2" s="1"/>
  <c r="F157" i="2"/>
  <c r="G157" i="2" s="1"/>
  <c r="F156" i="2"/>
  <c r="G156" i="2" s="1"/>
  <c r="F155" i="2"/>
  <c r="G155" i="2" s="1"/>
  <c r="F154" i="2"/>
  <c r="G154" i="2" s="1"/>
  <c r="F153" i="2"/>
  <c r="G153" i="2" s="1"/>
  <c r="F151" i="2"/>
  <c r="G151" i="2" s="1"/>
  <c r="F149" i="2"/>
  <c r="G149" i="2" s="1"/>
  <c r="F148" i="2"/>
  <c r="G148" i="2" s="1"/>
  <c r="F147" i="2"/>
  <c r="G147" i="2" s="1"/>
  <c r="F146" i="2"/>
  <c r="G146" i="2" s="1"/>
  <c r="F144" i="2"/>
  <c r="G144" i="2" s="1"/>
  <c r="F143" i="2"/>
  <c r="G143" i="2" s="1"/>
  <c r="F142" i="2"/>
  <c r="G142" i="2" s="1"/>
  <c r="F141" i="2"/>
  <c r="G141" i="2" s="1"/>
  <c r="F140" i="2"/>
  <c r="G140" i="2" s="1"/>
  <c r="F139" i="2"/>
  <c r="G139" i="2" s="1"/>
  <c r="F138" i="2"/>
  <c r="G138" i="2" s="1"/>
  <c r="F136" i="2"/>
  <c r="G136" i="2" s="1"/>
  <c r="F135" i="2"/>
  <c r="G135" i="2" s="1"/>
  <c r="F134" i="2"/>
  <c r="G134" i="2" s="1"/>
  <c r="F133" i="2"/>
  <c r="G133" i="2" s="1"/>
  <c r="F132" i="2"/>
  <c r="G132" i="2" s="1"/>
  <c r="F131" i="2"/>
  <c r="G131" i="2" s="1"/>
  <c r="F129" i="2"/>
  <c r="G129" i="2" s="1"/>
  <c r="F128" i="2"/>
  <c r="G128" i="2" s="1"/>
  <c r="F126" i="2"/>
  <c r="G126" i="2" s="1"/>
  <c r="F125" i="2"/>
  <c r="G125" i="2" s="1"/>
  <c r="F123" i="2"/>
  <c r="G123" i="2" s="1"/>
  <c r="F122" i="2"/>
  <c r="G122" i="2" s="1"/>
  <c r="F120" i="2"/>
  <c r="G120" i="2" s="1"/>
  <c r="F118" i="2"/>
  <c r="G118" i="2" s="1"/>
  <c r="F117" i="2"/>
  <c r="G117" i="2" s="1"/>
  <c r="F116" i="2"/>
  <c r="G116" i="2" s="1"/>
  <c r="F115" i="2"/>
  <c r="G115" i="2" s="1"/>
  <c r="F114" i="2"/>
  <c r="G114" i="2" s="1"/>
  <c r="F112" i="2"/>
  <c r="G112" i="2" s="1"/>
  <c r="F111" i="2"/>
  <c r="G111" i="2" s="1"/>
  <c r="F110" i="2"/>
  <c r="G110" i="2" s="1"/>
  <c r="F107" i="2"/>
  <c r="G107" i="2" s="1"/>
  <c r="F106" i="2"/>
  <c r="G106" i="2" s="1"/>
  <c r="F105" i="2"/>
  <c r="G105" i="2" s="1"/>
  <c r="F103" i="2"/>
  <c r="G103" i="2" s="1"/>
  <c r="F100" i="2"/>
  <c r="G100" i="2" s="1"/>
  <c r="F99" i="2"/>
  <c r="G99" i="2" s="1"/>
  <c r="F98" i="2"/>
  <c r="G98" i="2" s="1"/>
  <c r="F96" i="2"/>
  <c r="G96" i="2" s="1"/>
  <c r="G90" i="2"/>
  <c r="G89" i="2"/>
  <c r="G88" i="2"/>
  <c r="G87" i="2"/>
  <c r="G86" i="2"/>
  <c r="G85" i="2"/>
  <c r="G84" i="2"/>
  <c r="G83" i="2"/>
  <c r="G82" i="2"/>
  <c r="G79" i="2"/>
  <c r="G78" i="2"/>
  <c r="G75" i="2"/>
  <c r="G74" i="2"/>
  <c r="G73" i="2"/>
  <c r="G71" i="2"/>
  <c r="G70" i="2"/>
  <c r="G69" i="2"/>
  <c r="G68" i="2"/>
  <c r="G62" i="2"/>
  <c r="G61" i="2"/>
  <c r="G60" i="2"/>
  <c r="G57" i="2"/>
  <c r="G56" i="2"/>
  <c r="G55" i="2"/>
  <c r="G53" i="2"/>
  <c r="G52" i="2"/>
  <c r="G51" i="2"/>
  <c r="G50" i="2"/>
  <c r="G47" i="2"/>
  <c r="G46" i="2"/>
  <c r="G45" i="2"/>
  <c r="G44" i="2"/>
  <c r="G43" i="2"/>
  <c r="G41" i="2"/>
  <c r="G40" i="2"/>
  <c r="G37" i="2"/>
  <c r="G36" i="2"/>
  <c r="G35" i="2"/>
  <c r="G34" i="2"/>
  <c r="G33" i="2"/>
  <c r="G32" i="2"/>
  <c r="G31" i="2"/>
  <c r="G30" i="2"/>
  <c r="G29" i="2"/>
  <c r="G28" i="2"/>
  <c r="G27" i="2"/>
  <c r="G26" i="2"/>
  <c r="G25" i="2"/>
  <c r="G24" i="2"/>
  <c r="G23" i="2"/>
  <c r="G22" i="2"/>
  <c r="G21" i="2"/>
  <c r="G20" i="2"/>
  <c r="G19" i="2"/>
  <c r="G18" i="2"/>
  <c r="G17" i="2"/>
  <c r="G16" i="2"/>
  <c r="G15" i="2"/>
  <c r="G14" i="2"/>
  <c r="G12" i="2"/>
  <c r="G11" i="2"/>
  <c r="G10" i="2"/>
  <c r="G9" i="2"/>
  <c r="G8" i="2"/>
  <c r="G7" i="2"/>
  <c r="G91" i="2" l="1"/>
  <c r="B22" i="1" s="1"/>
  <c r="G162" i="2"/>
  <c r="G166" i="2" s="1"/>
  <c r="G184" i="2"/>
  <c r="G82" i="3"/>
  <c r="G4" i="3" s="1"/>
  <c r="B28" i="1" s="1"/>
  <c r="G199" i="2"/>
  <c r="G164" i="2" l="1"/>
  <c r="B32" i="1"/>
  <c r="B26" i="1"/>
  <c r="G204" i="2"/>
  <c r="G205" i="2"/>
  <c r="G203" i="2"/>
  <c r="G202" i="2"/>
  <c r="G165" i="2"/>
  <c r="G210" i="2" l="1"/>
  <c r="B25" i="1" l="1"/>
  <c r="G173" i="2" l="1"/>
  <c r="B23" i="1" l="1"/>
  <c r="B27" i="1" s="1"/>
  <c r="B33" i="1" s="1"/>
  <c r="G174" i="2"/>
  <c r="G3" i="2" s="1"/>
</calcChain>
</file>

<file path=xl/sharedStrings.xml><?xml version="1.0" encoding="utf-8"?>
<sst xmlns="http://schemas.openxmlformats.org/spreadsheetml/2006/main" count="766" uniqueCount="468">
  <si>
    <t>Hand and Stone Opening Order</t>
  </si>
  <si>
    <t xml:space="preserve">Account Name: </t>
  </si>
  <si>
    <t>Comments:</t>
  </si>
  <si>
    <t>Account #</t>
  </si>
  <si>
    <t>BC Name:</t>
  </si>
  <si>
    <t>BC Phone #</t>
  </si>
  <si>
    <r>
      <t>Package Type</t>
    </r>
    <r>
      <rPr>
        <b/>
        <i/>
        <sz val="11"/>
        <color theme="1"/>
        <rFont val="Calibri"/>
        <family val="2"/>
        <scheme val="minor"/>
      </rPr>
      <t xml:space="preserve"> (i.e. number of rooms 2 through 9)</t>
    </r>
    <r>
      <rPr>
        <b/>
        <sz val="11"/>
        <color theme="1"/>
        <rFont val="Calibri"/>
        <family val="2"/>
        <scheme val="minor"/>
      </rPr>
      <t>:</t>
    </r>
  </si>
  <si>
    <r>
      <t xml:space="preserve">Pro Power Peel Add On
</t>
    </r>
    <r>
      <rPr>
        <i/>
        <sz val="8"/>
        <color theme="1"/>
        <rFont val="Calibri"/>
        <family val="2"/>
        <scheme val="minor"/>
      </rPr>
      <t>(ie. 3 Room, 4 Room etc.)</t>
    </r>
  </si>
  <si>
    <t xml:space="preserve">**Account will pay for retail, first set of professional is free and account will pay 50% of each additional backbar set. </t>
  </si>
  <si>
    <t xml:space="preserve">Opening Order </t>
  </si>
  <si>
    <t>Retail</t>
  </si>
  <si>
    <t>Professional</t>
  </si>
  <si>
    <t>Opening Order Pro Power Peel Add On</t>
  </si>
  <si>
    <t>Retail/Professional/Peel Total</t>
  </si>
  <si>
    <r>
      <t xml:space="preserve">Direct Ship Program:                                                        </t>
    </r>
    <r>
      <rPr>
        <sz val="11"/>
        <rFont val="Arial Narrow"/>
        <family val="2"/>
      </rPr>
      <t xml:space="preserve">Please note all New Accounts are automatically enrolled in our direct ship program. If an account wishes not to participate in ongoing shipment promotions then the business consultant must opt out the account from the program before a shipment is sent and charged. </t>
    </r>
  </si>
  <si>
    <t>Free Goods</t>
  </si>
  <si>
    <t xml:space="preserve">Total Order Value </t>
  </si>
  <si>
    <t xml:space="preserve">Grand Total </t>
  </si>
  <si>
    <t>Dermalogica Opening Order for Hand &amp; Stone Massage and Facial Spa</t>
  </si>
  <si>
    <t>Item#</t>
  </si>
  <si>
    <t>Retail Product Description</t>
  </si>
  <si>
    <t>Invoice Product Description</t>
  </si>
  <si>
    <t>size</t>
  </si>
  <si>
    <t xml:space="preserve"> cost</t>
  </si>
  <si>
    <t>qty</t>
  </si>
  <si>
    <t>Line total</t>
  </si>
  <si>
    <t>Skin Kits</t>
  </si>
  <si>
    <t>Clear + Brighten Skin Kit</t>
  </si>
  <si>
    <t>Active Clearing Kit</t>
  </si>
  <si>
    <t>each</t>
  </si>
  <si>
    <t>Sensitive Skin Rescue Kit</t>
  </si>
  <si>
    <t>Sens Skin Rescue Kit</t>
  </si>
  <si>
    <t xml:space="preserve">Daily Brightness Booster Kit </t>
  </si>
  <si>
    <t xml:space="preserve">Discover Healthy Skin Kit </t>
  </si>
  <si>
    <t xml:space="preserve">Discvr Healthy Skin Kit </t>
  </si>
  <si>
    <t xml:space="preserve">each </t>
  </si>
  <si>
    <t xml:space="preserve">Breakout Clearing Kit </t>
  </si>
  <si>
    <t xml:space="preserve">Brkt Clring Skin Kit </t>
  </si>
  <si>
    <t>Daily Skin Health</t>
  </si>
  <si>
    <t>PreCleanse</t>
  </si>
  <si>
    <t xml:space="preserve">Precleanse 5.1                </t>
  </si>
  <si>
    <t>5.1 oz</t>
  </si>
  <si>
    <t>5.1oz</t>
  </si>
  <si>
    <t>Special Cleansing Gel</t>
  </si>
  <si>
    <t xml:space="preserve">Special Cleans Gel 16.9       </t>
  </si>
  <si>
    <t>16.9 oz</t>
  </si>
  <si>
    <t xml:space="preserve">Special Cleans Gel 8.4        </t>
  </si>
  <si>
    <t>8.4 oz</t>
  </si>
  <si>
    <t xml:space="preserve">Daily Glycolic Cleanser </t>
  </si>
  <si>
    <t>Daily Glycolic Cleanser 5.1</t>
  </si>
  <si>
    <t>Daily Glycolic Cleanser 10.0</t>
  </si>
  <si>
    <t>10.0oz</t>
  </si>
  <si>
    <t xml:space="preserve">Intensive Moisture Cleanser </t>
  </si>
  <si>
    <t>Intns Moist Clnsr 5.1</t>
  </si>
  <si>
    <t>Intns Moist Clnsr 10.0</t>
  </si>
  <si>
    <t>Oil to Foam Cleanser</t>
  </si>
  <si>
    <t>Oil to Foam Cleanser 8.4 oz</t>
  </si>
  <si>
    <t>Multi-Active Toner</t>
  </si>
  <si>
    <t xml:space="preserve">Multi Active Toner 8.4        </t>
  </si>
  <si>
    <t xml:space="preserve">Hyaluronic Ceramide Mist </t>
  </si>
  <si>
    <t>Hyaluronic Ceramide Mist 5.1</t>
  </si>
  <si>
    <t xml:space="preserve">Daily Microfoliant® </t>
  </si>
  <si>
    <t xml:space="preserve">Daily Micrfoliant 2.6         </t>
  </si>
  <si>
    <t>2.6 oz</t>
  </si>
  <si>
    <t>Daily Milkfoliant</t>
  </si>
  <si>
    <t xml:space="preserve">Daily Milkfoliant 2.6oz </t>
  </si>
  <si>
    <t>2.6oz</t>
  </si>
  <si>
    <t xml:space="preserve">Circular Hydration Serum </t>
  </si>
  <si>
    <t>Circular Hydration Serum 1.0</t>
  </si>
  <si>
    <t>1.0 oz</t>
  </si>
  <si>
    <t xml:space="preserve">Smart Response Serum </t>
  </si>
  <si>
    <t>Smart Respone Serum 1.0</t>
  </si>
  <si>
    <t>Pro-Collagen Banking Serum</t>
  </si>
  <si>
    <t>Pro-Collagen Bnking Srm 1.0</t>
  </si>
  <si>
    <t>Active Moist</t>
  </si>
  <si>
    <t xml:space="preserve">Active Moist 3.4              </t>
  </si>
  <si>
    <t>3.4 oz</t>
  </si>
  <si>
    <t xml:space="preserve">Active Moist 1.7              </t>
  </si>
  <si>
    <t>1.7 oz</t>
  </si>
  <si>
    <t xml:space="preserve">Skin Smoothing Cream </t>
  </si>
  <si>
    <t>Skin_Smooth Crm 3.4</t>
  </si>
  <si>
    <t>Skin_Smooth Crm 1.7</t>
  </si>
  <si>
    <t>Intensive Moisture Balance</t>
  </si>
  <si>
    <t xml:space="preserve">Intens Moist Bal 3.4          </t>
  </si>
  <si>
    <t xml:space="preserve">Intens Moist Bal 1.7          </t>
  </si>
  <si>
    <t xml:space="preserve">Awaken Peptide Eye Gel </t>
  </si>
  <si>
    <t>Awaken Peptide Eye Gel 0.5</t>
  </si>
  <si>
    <t>0.5 oz</t>
  </si>
  <si>
    <t>Sound Sleep Cocoon</t>
  </si>
  <si>
    <t>Snd Sleep Cocoon 1.7</t>
  </si>
  <si>
    <t>Invisible Physical Defense spf30</t>
  </si>
  <si>
    <t>Inv Phys Def SPF30 1.7</t>
  </si>
  <si>
    <t>1 oz</t>
  </si>
  <si>
    <t>Prisma Protect spf30</t>
  </si>
  <si>
    <t>Prisma Protect 30 1.7</t>
  </si>
  <si>
    <t>UltraCalming</t>
  </si>
  <si>
    <t>UltraCalming Cleanser</t>
  </si>
  <si>
    <t xml:space="preserve">Ultra Calm Cleansr 16.9       </t>
  </si>
  <si>
    <t xml:space="preserve">Ultra Calm Cleansr 8.4        </t>
  </si>
  <si>
    <t>Calm Water Gel</t>
  </si>
  <si>
    <t>Calm Water Gel 1.7</t>
  </si>
  <si>
    <t>UltraCalming Serum Concentrate</t>
  </si>
  <si>
    <t>1.3 oz</t>
  </si>
  <si>
    <t xml:space="preserve">UltraCalming Mist </t>
  </si>
  <si>
    <t>Ultra Calm Mist 6.0</t>
  </si>
  <si>
    <t>6.0 oz</t>
  </si>
  <si>
    <t>Stabilizing Repair Cream</t>
  </si>
  <si>
    <t>Stabilizing Repair Cream 1.7</t>
  </si>
  <si>
    <t>Active Clearing</t>
  </si>
  <si>
    <t>Clearing Skin Wash</t>
  </si>
  <si>
    <t>Clrng_Skin_Wash 16.9</t>
  </si>
  <si>
    <t>Clrng_Skin_Wash 8.4</t>
  </si>
  <si>
    <t>AGE Bright Clearing Serum</t>
  </si>
  <si>
    <t>AGE Bright Serum 1.0</t>
  </si>
  <si>
    <t xml:space="preserve">1.0 oz </t>
  </si>
  <si>
    <t>AC Retinol Oil 1.0</t>
  </si>
  <si>
    <t>PowerBright Moisturizer SPF 50</t>
  </si>
  <si>
    <t> PowrBrght Moist SPF50 1.7</t>
  </si>
  <si>
    <t xml:space="preserve">PowerBright Overnight Cream </t>
  </si>
  <si>
    <t>PowrBrght Overnght Crm 1.7</t>
  </si>
  <si>
    <t xml:space="preserve">PowerBright Dark Spot Serum </t>
  </si>
  <si>
    <t>PowrBrght Drk Spot Serum 1.0</t>
  </si>
  <si>
    <t>PowerBright Dark Spot Peel</t>
  </si>
  <si>
    <t>PowrBrght Drk Spot Peel 1.7</t>
  </si>
  <si>
    <t xml:space="preserve">1.7 oz </t>
  </si>
  <si>
    <t>Skin Resurfacing Cleanser</t>
  </si>
  <si>
    <t xml:space="preserve">Skin Rsrf Clnsr 5.1           </t>
  </si>
  <si>
    <t>Daily Superfoliant</t>
  </si>
  <si>
    <t>Daily Sprfoliant 2.0</t>
  </si>
  <si>
    <t>2.0 oz</t>
  </si>
  <si>
    <t>Antioxidant HydraMist</t>
  </si>
  <si>
    <t xml:space="preserve">Antiox HydrMst 5.1            </t>
  </si>
  <si>
    <t>MultiVitamin Power Recovery® Masque</t>
  </si>
  <si>
    <t xml:space="preserve">MV Pwr Rcvry Masq 2.5         </t>
  </si>
  <si>
    <t>2.5oz</t>
  </si>
  <si>
    <t>MultiVitamin Power Firm</t>
  </si>
  <si>
    <t xml:space="preserve">MV Power Firm 0.5             </t>
  </si>
  <si>
    <t>0.5oz</t>
  </si>
  <si>
    <t>Multivitamin Thermafoliant</t>
  </si>
  <si>
    <t xml:space="preserve">MV Thermafoliant 2.5          </t>
  </si>
  <si>
    <t>2.50 oz</t>
  </si>
  <si>
    <t xml:space="preserve">Dynamic Skin Retinol Serum </t>
  </si>
  <si>
    <t>Dyn Skn Retinol Serum 1.0</t>
  </si>
  <si>
    <t>Dynamic Skin  Recovery SPF50</t>
  </si>
  <si>
    <t xml:space="preserve">Dyn Skn Rcvry50 1.7           </t>
  </si>
  <si>
    <t>Super Rich Repair</t>
  </si>
  <si>
    <t xml:space="preserve">Super Rich Repair 1.7         </t>
  </si>
  <si>
    <t>Age Reversal Eye Complex</t>
  </si>
  <si>
    <t xml:space="preserve">Age Rvrsl Eye Cmplx .5        </t>
  </si>
  <si>
    <t>Renewal Lip Complex</t>
  </si>
  <si>
    <t>Renewal Lip Complex 0.06</t>
  </si>
  <si>
    <t>0.06 oz</t>
  </si>
  <si>
    <t>SkinPerfect Primer SPF30</t>
  </si>
  <si>
    <t xml:space="preserve">Skin Prfct Primer .75         </t>
  </si>
  <si>
    <t>0.75 oz</t>
  </si>
  <si>
    <t>Biolumin-C Serum</t>
  </si>
  <si>
    <t>BioLumin-C Serum 2.0</t>
  </si>
  <si>
    <t>2 oz</t>
  </si>
  <si>
    <t>BioLumin-C_Serum 1.0</t>
  </si>
  <si>
    <t>Biolumin-C Eye Serum</t>
  </si>
  <si>
    <t>BioLumin-C Eye Serum 0.5</t>
  </si>
  <si>
    <t>Phyto Nature Firming Serum</t>
  </si>
  <si>
    <t>Phyto-Nature Serum 1.3</t>
  </si>
  <si>
    <t>Phyto Nature Oxygen Cream</t>
  </si>
  <si>
    <t>Phyto Nature Oxygen Cream 1.7</t>
  </si>
  <si>
    <t>1.7oz</t>
  </si>
  <si>
    <t>Phyto Nature Lifting Eye cream</t>
  </si>
  <si>
    <t>Phyto Nature Lifting Eye Cream 0.5oz</t>
  </si>
  <si>
    <t>Breakout Clearing Booster</t>
  </si>
  <si>
    <t xml:space="preserve">Brkout Clring Bstr 1.0 </t>
  </si>
  <si>
    <t xml:space="preserve">Breakout Clearing Foam Wash </t>
  </si>
  <si>
    <t>Brkout Clring Fm Wash 6.0 oz</t>
  </si>
  <si>
    <t xml:space="preserve">Brkout Clring Foam Wash 1.0 </t>
  </si>
  <si>
    <t>10.0 oz</t>
  </si>
  <si>
    <t xml:space="preserve">Breakout Clearing Liquid Peel </t>
  </si>
  <si>
    <t xml:space="preserve">Breakout Clearing Fizz Mask </t>
  </si>
  <si>
    <t xml:space="preserve">Brkout Clring Fizz Mask 1.7 </t>
  </si>
  <si>
    <t xml:space="preserve">Clarifying Bacne Spray </t>
  </si>
  <si>
    <t xml:space="preserve">Clrfying Bacne Spray 6.0 </t>
  </si>
  <si>
    <t>Clearing Defense SPF30</t>
  </si>
  <si>
    <t xml:space="preserve">Clring Dense SPF30 2.0 </t>
  </si>
  <si>
    <t xml:space="preserve">Cooling Aqua Jelly </t>
  </si>
  <si>
    <t xml:space="preserve">Cooling Aqu Jelly 2.0 </t>
  </si>
  <si>
    <t xml:space="preserve">Micro Pore Mist </t>
  </si>
  <si>
    <t>Post Breakout Fix</t>
  </si>
  <si>
    <t xml:space="preserve">Post Brkout Fix 0.5 </t>
  </si>
  <si>
    <t>Skin Soothing Hydrating Lotion</t>
  </si>
  <si>
    <t xml:space="preserve">Sk Soothi Hydrating Lotion 2.0 </t>
  </si>
  <si>
    <t>Retail Total</t>
  </si>
  <si>
    <t>Enter # of Treatment Rooms:</t>
  </si>
  <si>
    <t>Item #</t>
  </si>
  <si>
    <t>Professional Product Description</t>
  </si>
  <si>
    <t xml:space="preserve"> prof. Price</t>
  </si>
  <si>
    <t xml:space="preserve">professional cleansers </t>
  </si>
  <si>
    <t xml:space="preserve">Precleanse 16.0               </t>
  </si>
  <si>
    <t>16 oz</t>
  </si>
  <si>
    <t xml:space="preserve">Special Cleans Gel 32.0       </t>
  </si>
  <si>
    <t>32 oz</t>
  </si>
  <si>
    <t>Intns Moist Clnsr 16.0</t>
  </si>
  <si>
    <t xml:space="preserve">Skin Rsrf Clnsr 16.0          </t>
  </si>
  <si>
    <t>professional moisturizer</t>
  </si>
  <si>
    <t>6 oz</t>
  </si>
  <si>
    <t>Biolumin-C Gel Moisturizer</t>
  </si>
  <si>
    <t>Biolumin-C Gel Moist 6.0</t>
  </si>
  <si>
    <t xml:space="preserve">Intensive Moisture Balance </t>
  </si>
  <si>
    <t>Intens_Moist Bal 6.0</t>
  </si>
  <si>
    <t>Inv Phys Def SPF30 6.0</t>
  </si>
  <si>
    <t>Skin Smoothing Cream</t>
  </si>
  <si>
    <t xml:space="preserve">Skin Smooth Crm 6.0           </t>
  </si>
  <si>
    <t>professional exfoliants</t>
  </si>
  <si>
    <t>Exfoliant Accelerator 35</t>
  </si>
  <si>
    <t xml:space="preserve">Exfol Accelr 35 5.1           </t>
  </si>
  <si>
    <t>Daily Milkfoliant 6.0</t>
  </si>
  <si>
    <t>Daily Microfoliant®</t>
  </si>
  <si>
    <t xml:space="preserve">Daily Micrfoliant 6.0         </t>
  </si>
  <si>
    <t>professional masques</t>
  </si>
  <si>
    <t>Colloidal Masque Base</t>
  </si>
  <si>
    <t xml:space="preserve">Colloidl Msq Base 6.0         </t>
  </si>
  <si>
    <t>Conductive Masque Base</t>
  </si>
  <si>
    <t>Conductive Masq Base 6.0</t>
  </si>
  <si>
    <t>Cooling Contour Masque</t>
  </si>
  <si>
    <t>Cooling Contour Msque</t>
  </si>
  <si>
    <t>5 oz</t>
  </si>
  <si>
    <t>Light Energy Masque</t>
  </si>
  <si>
    <t>Light Energy Masque 4.0</t>
  </si>
  <si>
    <t>Clinical Oatmeal Masque</t>
  </si>
  <si>
    <t>UCC Oatmeal Masque 6.0</t>
  </si>
  <si>
    <t>professional eye treatments</t>
  </si>
  <si>
    <t xml:space="preserve">Biolumin-C Eye Serum </t>
  </si>
  <si>
    <t>Biolumin-C Eye Serum 0.5 TST</t>
  </si>
  <si>
    <t>professional extractions</t>
  </si>
  <si>
    <t>Multi-Active Scaling Gel</t>
  </si>
  <si>
    <t>Multi Actv Scaling Gel 8.0</t>
  </si>
  <si>
    <t>8 oz</t>
  </si>
  <si>
    <t>Post Extraction Solution</t>
  </si>
  <si>
    <t xml:space="preserve">Post Extraction Sol 8.0       </t>
  </si>
  <si>
    <t>professional massage</t>
  </si>
  <si>
    <t>Massage Gel Cream</t>
  </si>
  <si>
    <t>Massage Gel Cream 6.0</t>
  </si>
  <si>
    <t>Soothing Additive</t>
  </si>
  <si>
    <t>Soothing Additive 1.0</t>
  </si>
  <si>
    <t>professional toners</t>
  </si>
  <si>
    <t xml:space="preserve">Multi Active Toner 16.0       </t>
  </si>
  <si>
    <t xml:space="preserve">Antiox HydrMst 12.0           </t>
  </si>
  <si>
    <t>12 oz</t>
  </si>
  <si>
    <t>professional UltraCalming</t>
  </si>
  <si>
    <t xml:space="preserve">Ultra Calm Cleansr 8.4 Tst    </t>
  </si>
  <si>
    <t>Ultra Calm Mist 6.0 Tst</t>
  </si>
  <si>
    <t xml:space="preserve">Barrier Repair </t>
  </si>
  <si>
    <t xml:space="preserve">Barrier Repair 4.0 </t>
  </si>
  <si>
    <t>4 oz</t>
  </si>
  <si>
    <t xml:space="preserve">Ultra Calm Serum Con 4.0      </t>
  </si>
  <si>
    <t>Calm Water Gel 6.0</t>
  </si>
  <si>
    <t>Stabilizing Repair Cream 6.0</t>
  </si>
  <si>
    <t>professional AGE Smart</t>
  </si>
  <si>
    <t>MultiVitamin Power Recovery Masque</t>
  </si>
  <si>
    <t xml:space="preserve">MV Pwr Rcvry Masq 6.0         </t>
  </si>
  <si>
    <t>MultiVitamin Thermafoliant</t>
  </si>
  <si>
    <t xml:space="preserve">MV Thermafoliant 6.0          </t>
  </si>
  <si>
    <t>BioLumin-C Pro Serum</t>
  </si>
  <si>
    <t>Biolumin-C PRO Serum 2.0</t>
  </si>
  <si>
    <t>Dynamic Skin Recovery SPF50</t>
  </si>
  <si>
    <t xml:space="preserve">Dyn Skn Rcvry50 4.0           </t>
  </si>
  <si>
    <t>Skin Perfect Primer</t>
  </si>
  <si>
    <t xml:space="preserve">Skin Prfct Primer 1.7         </t>
  </si>
  <si>
    <t xml:space="preserve">MV Power Firm 2.5             </t>
  </si>
  <si>
    <t>2.5 oz</t>
  </si>
  <si>
    <t>Super Rich Repair 4.0</t>
  </si>
  <si>
    <t>professional IonActives</t>
  </si>
  <si>
    <t>Niacinamide IonActive</t>
  </si>
  <si>
    <t>Niacinamide IonActive 2.0</t>
  </si>
  <si>
    <t>Hyaluronic Acid IonActive</t>
  </si>
  <si>
    <t>Hylrnic Acd IonActive 2.0</t>
  </si>
  <si>
    <t>PowerBright IonActive Serum</t>
  </si>
  <si>
    <t>PowrBrght IonActive 2.0</t>
  </si>
  <si>
    <t>professional customizations</t>
  </si>
  <si>
    <t>Calming Botanical Mixer</t>
  </si>
  <si>
    <t>Clmng Botancl Mxr 4.0</t>
  </si>
  <si>
    <t xml:space="preserve">professional Clear Start </t>
  </si>
  <si>
    <t>Brkout Clring Bstr 1.0 TST</t>
  </si>
  <si>
    <t>Brkout Clring Foam Wash 1.0 TST</t>
  </si>
  <si>
    <t>Brkout Clring Liquid Peel 1.0 TST</t>
  </si>
  <si>
    <t>Brkout Clring Fizz Mask 1.7 TST</t>
  </si>
  <si>
    <t>Clrfying Bacne Spray 6.0 TST</t>
  </si>
  <si>
    <t>Clring Dense SPF30 2.0 TST</t>
  </si>
  <si>
    <t>Cooling Aqu Jelly 2.0 TST</t>
  </si>
  <si>
    <t>Micro Pore st 4.0 TST</t>
  </si>
  <si>
    <t>Sk Soothi Hydrating Lotion 2.0 TST</t>
  </si>
  <si>
    <t>Prof Value:</t>
  </si>
  <si>
    <t>Professional Product (1st set)</t>
  </si>
  <si>
    <t>FREE</t>
  </si>
  <si>
    <t xml:space="preserve"> 2nd set of product 50% off</t>
  </si>
  <si>
    <t xml:space="preserve"> 3rd set of product 50% off</t>
  </si>
  <si>
    <t xml:space="preserve"> 4th set of product 50% off</t>
  </si>
  <si>
    <t xml:space="preserve"> 5th set of product 50% off</t>
  </si>
  <si>
    <t xml:space="preserve"> 6th set of product 50% off</t>
  </si>
  <si>
    <t>7th set of product 50% off</t>
  </si>
  <si>
    <t xml:space="preserve"> 8th set of product 50% off</t>
  </si>
  <si>
    <t xml:space="preserve"> 9th set of product 50% off</t>
  </si>
  <si>
    <t>Additional Testers as PRO 50% off</t>
  </si>
  <si>
    <t xml:space="preserve"> Professional Product Cost</t>
  </si>
  <si>
    <t>Retail/Professional Total</t>
  </si>
  <si>
    <t>Pro Power Peel Sets</t>
  </si>
  <si>
    <t>Enter Total Number Rooms:</t>
  </si>
  <si>
    <t>cost</t>
  </si>
  <si>
    <t>line total</t>
  </si>
  <si>
    <t xml:space="preserve">Pro Power Peel </t>
  </si>
  <si>
    <t>One-Step Prep</t>
  </si>
  <si>
    <t>One Step Prep Peel 4.0</t>
  </si>
  <si>
    <t>UltraBright Peel (lactic acid)</t>
  </si>
  <si>
    <t>UltraBright Lact Peel 4.0</t>
  </si>
  <si>
    <t>AGEreversal Peel (TCA)</t>
  </si>
  <si>
    <t>AGEReversal TCA Peel 4.0</t>
  </si>
  <si>
    <t>AdvancedRenewal Peel (glycolic acid)</t>
  </si>
  <si>
    <t>AdvRenwal Glyc Peel 4.0</t>
  </si>
  <si>
    <t>PowerClear Peel (salicylic acid)</t>
  </si>
  <si>
    <t>PowerClear Sal Peel 4.0</t>
  </si>
  <si>
    <t>Pro Power Eye Peel</t>
  </si>
  <si>
    <t>52 patches</t>
  </si>
  <si>
    <t>Neutralizing Solution</t>
  </si>
  <si>
    <t>Neutralizing Sol Peel 4.0</t>
  </si>
  <si>
    <t>MultiVitamin Retinol Peel</t>
  </si>
  <si>
    <t>MultiVitamin Retinol Peel 25</t>
  </si>
  <si>
    <t>Total Value</t>
  </si>
  <si>
    <t>Pro Power Peel add on costs:</t>
  </si>
  <si>
    <t>4th set of product 50% off</t>
  </si>
  <si>
    <t>5th set of product 50% off</t>
  </si>
  <si>
    <t>6th set of product 50% off</t>
  </si>
  <si>
    <t>8th set of product 50% off</t>
  </si>
  <si>
    <t>9th set of product 50% off</t>
  </si>
  <si>
    <t>Total Pro Power Peel Cost:</t>
  </si>
  <si>
    <t>Free Goods Total</t>
  </si>
  <si>
    <t>item#</t>
  </si>
  <si>
    <t>Product Description</t>
  </si>
  <si>
    <t>Collateral</t>
  </si>
  <si>
    <t>5641SHT-02</t>
  </si>
  <si>
    <t>Skin Fitness Plan</t>
  </si>
  <si>
    <t>5641ENV</t>
  </si>
  <si>
    <t>Skin Fitness Plan Envelope</t>
  </si>
  <si>
    <t>Face Mapping 2.0 Envelope 24pk</t>
  </si>
  <si>
    <t>5634-2</t>
  </si>
  <si>
    <t>Dermalogica Large Retail Bag</t>
  </si>
  <si>
    <t>Dermalogica Large Retail Bag 10pk</t>
  </si>
  <si>
    <t>10 pk</t>
  </si>
  <si>
    <t>White Jade Gua Sha</t>
  </si>
  <si>
    <t>Dermalogica Branded Ice Globe</t>
  </si>
  <si>
    <t>Testers</t>
  </si>
  <si>
    <t>Active Moist 3.4 TST</t>
  </si>
  <si>
    <t>AGE Bright Serum 1.0 TST</t>
  </si>
  <si>
    <t xml:space="preserve">Antiox HydrMst 5.1 TST        </t>
  </si>
  <si>
    <t>BioLumin-C Serum 1.0 TST</t>
  </si>
  <si>
    <t xml:space="preserve">Circular Hydration Serum 1.0 TST </t>
  </si>
  <si>
    <t xml:space="preserve">Daily Micrfoliant 2.6 TST     </t>
  </si>
  <si>
    <t>Daily Sprfoliant 2.0 TST</t>
  </si>
  <si>
    <t>Daily Milkfoliant 2.6oz TST</t>
  </si>
  <si>
    <t xml:space="preserve">Dyn Skn Rcvry50 1.7 TST       </t>
  </si>
  <si>
    <t>Dyn Skn Retinol Serum 1.0 TST</t>
  </si>
  <si>
    <t>Intens_Moist Bal 3.4 TST</t>
  </si>
  <si>
    <t xml:space="preserve">Multi Active Toner 8.4 TST    </t>
  </si>
  <si>
    <t xml:space="preserve">MV Pwr Rcvry Masq 2.5 TST     </t>
  </si>
  <si>
    <t xml:space="preserve">MV Power Firm 0.5  TST           </t>
  </si>
  <si>
    <t>Phyto Nature Firming Serum 1.3 TST</t>
  </si>
  <si>
    <t xml:space="preserve">Phyto Nature Oxygen Cream </t>
  </si>
  <si>
    <t>Phyto Nature Oxgn Crm 1.7 TST</t>
  </si>
  <si>
    <t>Phyto Nature Lifting Eye Cream</t>
  </si>
  <si>
    <t>Phyto Nature Liftin Eye Cream 0.5 TST</t>
  </si>
  <si>
    <t xml:space="preserve">Precleanse 5.1 TST            </t>
  </si>
  <si>
    <t xml:space="preserve">Pro-Collagen Banking Serum </t>
  </si>
  <si>
    <t>Pro-Collagen Bnkng Srm 1.0 TST</t>
  </si>
  <si>
    <t>Skin_Smooth Crm 3.4 TST</t>
  </si>
  <si>
    <t xml:space="preserve">Skin Prfct Primer .75 TST     </t>
  </si>
  <si>
    <t xml:space="preserve">Spec Cleans Gel 8.4 TST      </t>
  </si>
  <si>
    <t xml:space="preserve">Super Rich Repair 1.7 Tst     </t>
  </si>
  <si>
    <t>Samples</t>
  </si>
  <si>
    <t xml:space="preserve">Active Moist SAM              </t>
  </si>
  <si>
    <t>AGE Bright Serum SAM</t>
  </si>
  <si>
    <t>Awaken Peptide Eye Gel</t>
  </si>
  <si>
    <t>Awaken Peptide Eye Gel 1G SAM</t>
  </si>
  <si>
    <t>BioLumin-C Serum SAM</t>
  </si>
  <si>
    <t>BioLumin-C Gel Moisturizer</t>
  </si>
  <si>
    <t>BioLumin-C Gel Moist 2G SAM</t>
  </si>
  <si>
    <t>BioLumin-C Eye Serum SAM</t>
  </si>
  <si>
    <t>Breakout Clearing Foaming Wash</t>
  </si>
  <si>
    <t>Brkt Clr Fm Wash 2G SAM</t>
  </si>
  <si>
    <t>Circular Hydration Serum 1G SAM</t>
  </si>
  <si>
    <t xml:space="preserve">Calm Water Gel </t>
  </si>
  <si>
    <t>Calm Water Gel SAM</t>
  </si>
  <si>
    <t>Clearing Defns 30 2G SAM</t>
  </si>
  <si>
    <t>Cooling Aqua Jelly Moisturizer</t>
  </si>
  <si>
    <t>Cooling Aqua Jelly 2G SAM</t>
  </si>
  <si>
    <t xml:space="preserve">Daily Micrfoliant SAM         </t>
  </si>
  <si>
    <t>Daily Sprfoliant SAM</t>
  </si>
  <si>
    <t>Daily Milkfoliant SAM</t>
  </si>
  <si>
    <t xml:space="preserve">Dyn Skn Rcvry50 SAM           </t>
  </si>
  <si>
    <t>Dyn Skn Retinol Serum SAM</t>
  </si>
  <si>
    <t xml:space="preserve">Intens Moist Bal Sam          </t>
  </si>
  <si>
    <t xml:space="preserve">Liquid Peelfoliant </t>
  </si>
  <si>
    <t>Liquid Peelfoliant 2G SAM</t>
  </si>
  <si>
    <t xml:space="preserve">MV Power Firm Sam             </t>
  </si>
  <si>
    <t xml:space="preserve">MV Pwr Rcvry Masq Sam         </t>
  </si>
  <si>
    <t xml:space="preserve">Oil to Foam Cleanser </t>
  </si>
  <si>
    <t>Oil to Foam Cleanser 2G SAM</t>
  </si>
  <si>
    <t>PowrBrght Drk Spot Ser 2G SAM</t>
  </si>
  <si>
    <t xml:space="preserve">PreCleanse Sam                </t>
  </si>
  <si>
    <t>Skin_Smooth Crm SAM</t>
  </si>
  <si>
    <t xml:space="preserve">Skin Prfct Primer SAM         </t>
  </si>
  <si>
    <t>Snd Sleep Cocoon SAM</t>
  </si>
  <si>
    <t xml:space="preserve">Special Cleans Gel SAM        </t>
  </si>
  <si>
    <t xml:space="preserve">Stabilizing Repair Cream </t>
  </si>
  <si>
    <t xml:space="preserve">Stblzing Rpr Crm 2G SAM </t>
  </si>
  <si>
    <t xml:space="preserve">Super Rich Repair SAM         </t>
  </si>
  <si>
    <t xml:space="preserve">Ultra Calm Cleansr SAM        </t>
  </si>
  <si>
    <t>Meet Dermalogica Amenity Pack</t>
  </si>
  <si>
    <t>Meet Derm Amenity Pk</t>
  </si>
  <si>
    <t>FREE GOODS VALUE</t>
  </si>
  <si>
    <t>PowerBright TRx</t>
  </si>
  <si>
    <t xml:space="preserve">Dynamic Skin </t>
  </si>
  <si>
    <t>ClearStart</t>
  </si>
  <si>
    <t>8.4oz</t>
  </si>
  <si>
    <t>10 oz</t>
  </si>
  <si>
    <t>Retinol IonActive</t>
  </si>
  <si>
    <t>Retinol IonActive 2.0</t>
  </si>
  <si>
    <t>professional Pro Pen</t>
  </si>
  <si>
    <t>Pro Pen Service Kit</t>
  </si>
  <si>
    <t>kit</t>
  </si>
  <si>
    <t>Pro Pen Kit, tips, sleeves, Pro Restore</t>
  </si>
  <si>
    <t>Pro Pen NanoInfusion</t>
  </si>
  <si>
    <t>Pro Pen add on costs:</t>
  </si>
  <si>
    <t>PRO Pen Kit</t>
  </si>
  <si>
    <t>Nanotip - Silicon 10pk</t>
  </si>
  <si>
    <t>10pk</t>
  </si>
  <si>
    <t>Nanotip - Metal 10pk</t>
  </si>
  <si>
    <t>PRO Pen Sleeve 50pk</t>
  </si>
  <si>
    <t>50pk</t>
  </si>
  <si>
    <t>Skin Aging Solutions Kit</t>
  </si>
  <si>
    <t>25 tubes</t>
  </si>
  <si>
    <t>Biolumin-C Night Restore</t>
  </si>
  <si>
    <t>BioLumin-C Night Restore 0.85 TST</t>
  </si>
  <si>
    <t>0.85oz</t>
  </si>
  <si>
    <t>UltraCalming Cleanser 8.4oz</t>
  </si>
  <si>
    <t xml:space="preserve">Stblzing Rpr Crm 1.7 TST </t>
  </si>
  <si>
    <t>BioLumin-C Nght Rstr SAM</t>
  </si>
  <si>
    <t>Phyto Nature Lifting Eye Cream 2G SAM</t>
  </si>
  <si>
    <t>Phyto Nature Oxygen Cream 2G SAM</t>
  </si>
  <si>
    <t>Powerbright dark spot peel</t>
  </si>
  <si>
    <t>Powerbright dark spot peel SAM</t>
  </si>
  <si>
    <t>Pro-Collagn Bnkg Srm 2G SAM</t>
  </si>
  <si>
    <t>Pro Pen Add On</t>
  </si>
  <si>
    <t>Pro Power Peel Total</t>
  </si>
  <si>
    <t>Biolumin-C</t>
  </si>
  <si>
    <t>Phyto Nature</t>
  </si>
  <si>
    <t>Multivitamin Power</t>
  </si>
  <si>
    <t>Multivitamin Power Recovery Cream</t>
  </si>
  <si>
    <t>MV Pwr Rcvry Crm 1.7</t>
  </si>
  <si>
    <t>MV Pwr Rcvry Crm 4.0</t>
  </si>
  <si>
    <t>MV Pwr Rcvry Crm SAM</t>
  </si>
  <si>
    <t>Biolumin-C Heat Aging Protector SPF50</t>
  </si>
  <si>
    <t>611510</t>
  </si>
  <si>
    <t>rev 6.27.25</t>
  </si>
  <si>
    <t>Retinoid Clearing Oil</t>
  </si>
  <si>
    <t>Magnetic [+] afterglow cleanser PRO</t>
  </si>
  <si>
    <t>Mgtic [+] Aftrglw Clsr 16.0</t>
  </si>
  <si>
    <t>Breakout Biotic Moisturizer</t>
  </si>
  <si>
    <t>Brkt Biotic Mstr 6.0</t>
  </si>
  <si>
    <t>Magnetic [+] afterglow cleanser</t>
  </si>
  <si>
    <t>Mgtic [+] Aftrglw Clsr 5.1</t>
  </si>
  <si>
    <t xml:space="preserve">Acne Biotic Moisturizer </t>
  </si>
  <si>
    <t>Acne Biotic Mstr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</si>
</sst>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name val="Calibri"/>
      <family val="2"/>
      <scheme val="minor"/>
    </font>
    <font>
      <b/>
      <i/>
      <sz val="11"/>
      <color theme="1"/>
      <name val="Calibri"/>
      <family val="2"/>
      <scheme val="minor"/>
    </font>
    <font>
      <b/>
      <sz val="11"/>
      <color rgb="FFFF0000"/>
      <name val="Calibri"/>
      <family val="2"/>
      <scheme val="minor"/>
    </font>
    <font>
      <i/>
      <sz val="8"/>
      <color theme="1"/>
      <name val="Calibri"/>
      <family val="2"/>
      <scheme val="minor"/>
    </font>
    <font>
      <i/>
      <sz val="11"/>
      <name val="Calibri"/>
      <family val="2"/>
      <scheme val="minor"/>
    </font>
    <font>
      <b/>
      <sz val="11"/>
      <name val="Calibri"/>
      <family val="2"/>
      <scheme val="minor"/>
    </font>
    <font>
      <sz val="11"/>
      <name val="Calibri"/>
      <family val="2"/>
      <scheme val="minor"/>
    </font>
    <font>
      <sz val="11"/>
      <color rgb="FF2F5496"/>
      <name val="Times New Roman"/>
      <family val="1"/>
    </font>
    <font>
      <b/>
      <sz val="14"/>
      <name val="Calibri"/>
      <family val="2"/>
      <scheme val="minor"/>
    </font>
    <font>
      <sz val="9"/>
      <color theme="1"/>
      <name val="Calibri"/>
      <family val="2"/>
      <scheme val="minor"/>
    </font>
    <font>
      <b/>
      <sz val="14"/>
      <color theme="1"/>
      <name val="Calibri"/>
      <family val="2"/>
      <scheme val="minor"/>
    </font>
    <font>
      <sz val="16"/>
      <color rgb="FF0070C0"/>
      <name val="Calibri"/>
      <family val="2"/>
      <scheme val="minor"/>
    </font>
    <font>
      <b/>
      <sz val="16"/>
      <color rgb="FF0070C0"/>
      <name val="Calibri"/>
      <family val="2"/>
      <scheme val="minor"/>
    </font>
    <font>
      <sz val="10"/>
      <name val="Arial"/>
      <family val="2"/>
    </font>
    <font>
      <b/>
      <sz val="13"/>
      <name val="Calibri"/>
      <family val="2"/>
      <scheme val="minor"/>
    </font>
    <font>
      <sz val="13"/>
      <name val="Calibri"/>
      <family val="2"/>
      <scheme val="minor"/>
    </font>
    <font>
      <sz val="13"/>
      <color theme="1"/>
      <name val="Calibri"/>
      <family val="2"/>
      <scheme val="minor"/>
    </font>
    <font>
      <sz val="13"/>
      <color rgb="FFFF0000"/>
      <name val="Calibri"/>
      <family val="2"/>
      <scheme val="minor"/>
    </font>
    <font>
      <sz val="13"/>
      <color indexed="8"/>
      <name val="Calibri"/>
      <family val="2"/>
    </font>
    <font>
      <b/>
      <sz val="13"/>
      <color theme="1"/>
      <name val="Calibri"/>
      <family val="2"/>
      <scheme val="minor"/>
    </font>
    <font>
      <b/>
      <sz val="14"/>
      <color rgb="FF0070C0"/>
      <name val="Calibri"/>
      <family val="2"/>
      <scheme val="minor"/>
    </font>
    <font>
      <sz val="14"/>
      <color theme="1"/>
      <name val="Calibri"/>
      <family val="2"/>
      <scheme val="minor"/>
    </font>
    <font>
      <sz val="10"/>
      <color theme="1"/>
      <name val="Calibri"/>
      <family val="2"/>
      <scheme val="minor"/>
    </font>
    <font>
      <i/>
      <sz val="11"/>
      <color theme="1"/>
      <name val="Calibri"/>
      <family val="2"/>
      <scheme val="minor"/>
    </font>
    <font>
      <sz val="16"/>
      <color rgb="FF0070C0"/>
      <name val="Arial Narrow"/>
      <family val="2"/>
    </font>
    <font>
      <sz val="11"/>
      <name val="Arial Narrow"/>
      <family val="2"/>
    </font>
    <font>
      <b/>
      <sz val="13"/>
      <color theme="0"/>
      <name val="Calibri"/>
      <family val="2"/>
      <scheme val="minor"/>
    </font>
    <font>
      <b/>
      <sz val="16"/>
      <color theme="0"/>
      <name val="Calibri"/>
      <family val="2"/>
      <scheme val="minor"/>
    </font>
    <font>
      <b/>
      <sz val="13"/>
      <color rgb="FF0070C0"/>
      <name val="Calibri"/>
      <family val="2"/>
      <scheme val="minor"/>
    </font>
    <font>
      <sz val="11"/>
      <color rgb="FFFF0000"/>
      <name val="Calibri"/>
      <family val="2"/>
      <scheme val="minor"/>
    </font>
    <font>
      <sz val="13"/>
      <name val="Calibri"/>
      <family val="2"/>
    </font>
  </fonts>
  <fills count="21">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rgb="FF5E93DB"/>
        <bgColor indexed="64"/>
      </patternFill>
    </fill>
    <fill>
      <patternFill patternType="solid">
        <fgColor rgb="FF5B6770"/>
        <bgColor indexed="64"/>
      </patternFill>
    </fill>
    <fill>
      <patternFill patternType="solid">
        <fgColor rgb="FF5393DB"/>
        <bgColor indexed="64"/>
      </patternFill>
    </fill>
    <fill>
      <patternFill patternType="solid">
        <fgColor rgb="FF8A75D1"/>
        <bgColor indexed="64"/>
      </patternFill>
    </fill>
    <fill>
      <patternFill patternType="solid">
        <fgColor rgb="FFC9C9C9"/>
        <bgColor indexed="64"/>
      </patternFill>
    </fill>
    <fill>
      <patternFill patternType="solid">
        <fgColor rgb="FF00BFB2"/>
        <bgColor indexed="64"/>
      </patternFill>
    </fill>
    <fill>
      <patternFill patternType="solid">
        <fgColor rgb="FF651D32"/>
        <bgColor indexed="64"/>
      </patternFill>
    </fill>
    <fill>
      <patternFill patternType="solid">
        <fgColor rgb="FFFB637E"/>
        <bgColor indexed="64"/>
      </patternFill>
    </fill>
    <fill>
      <patternFill patternType="solid">
        <fgColor rgb="FF333F48"/>
        <bgColor indexed="64"/>
      </patternFill>
    </fill>
    <fill>
      <patternFill patternType="solid">
        <fgColor rgb="FFFF9015"/>
        <bgColor indexed="64"/>
      </patternFill>
    </fill>
    <fill>
      <patternFill patternType="solid">
        <fgColor rgb="FF211261"/>
        <bgColor indexed="64"/>
      </patternFill>
    </fill>
    <fill>
      <patternFill patternType="solid">
        <fgColor rgb="FF8E3A80"/>
        <bgColor indexed="64"/>
      </patternFill>
    </fill>
  </fills>
  <borders count="4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bottom/>
      <diagonal/>
    </border>
    <border>
      <left style="thin">
        <color theme="0"/>
      </left>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2" fontId="17" fillId="0" borderId="0" applyFill="0" applyBorder="0" applyAlignment="0" applyProtection="0"/>
    <xf numFmtId="0" fontId="17" fillId="0" borderId="0"/>
    <xf numFmtId="0" fontId="17" fillId="0" borderId="0"/>
    <xf numFmtId="44" fontId="17" fillId="0" borderId="0" applyFont="0" applyFill="0" applyBorder="0" applyAlignment="0" applyProtection="0"/>
  </cellStyleXfs>
  <cellXfs count="465">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left" wrapText="1"/>
    </xf>
    <xf numFmtId="0" fontId="6" fillId="0" borderId="0" xfId="0" applyFont="1" applyAlignment="1">
      <alignment horizontal="left"/>
    </xf>
    <xf numFmtId="0" fontId="2" fillId="0" borderId="0" xfId="0" applyFont="1" applyAlignment="1">
      <alignment horizontal="left" vertical="top"/>
    </xf>
    <xf numFmtId="0" fontId="9" fillId="0" borderId="0" xfId="0" applyFont="1"/>
    <xf numFmtId="164" fontId="9" fillId="0" borderId="0" xfId="0" applyNumberFormat="1" applyFont="1"/>
    <xf numFmtId="9" fontId="10" fillId="0" borderId="0" xfId="0" applyNumberFormat="1" applyFont="1"/>
    <xf numFmtId="0" fontId="10" fillId="0" borderId="0" xfId="0" applyFont="1"/>
    <xf numFmtId="164" fontId="0" fillId="0" borderId="0" xfId="0" applyNumberFormat="1"/>
    <xf numFmtId="0" fontId="11" fillId="0" borderId="0" xfId="0" applyFont="1"/>
    <xf numFmtId="164" fontId="10" fillId="0" borderId="0" xfId="0" applyNumberFormat="1" applyFont="1"/>
    <xf numFmtId="0" fontId="9" fillId="4" borderId="0" xfId="0" applyFont="1" applyFill="1"/>
    <xf numFmtId="164" fontId="9" fillId="4" borderId="0" xfId="0" applyNumberFormat="1" applyFont="1" applyFill="1"/>
    <xf numFmtId="0" fontId="6" fillId="0" borderId="0" xfId="0" applyFont="1"/>
    <xf numFmtId="164" fontId="6" fillId="0" borderId="0" xfId="0" applyNumberFormat="1" applyFont="1"/>
    <xf numFmtId="0" fontId="12" fillId="4" borderId="0" xfId="0" applyFont="1" applyFill="1" applyAlignment="1">
      <alignment horizontal="right"/>
    </xf>
    <xf numFmtId="164" fontId="12" fillId="4" borderId="0" xfId="0" applyNumberFormat="1" applyFont="1" applyFill="1"/>
    <xf numFmtId="164" fontId="13" fillId="0" borderId="0" xfId="0" applyNumberFormat="1" applyFont="1" applyAlignment="1">
      <alignment horizontal="right"/>
    </xf>
    <xf numFmtId="0" fontId="15" fillId="0" borderId="0" xfId="0" applyFont="1"/>
    <xf numFmtId="0" fontId="14" fillId="0" borderId="0" xfId="0" applyFont="1"/>
    <xf numFmtId="0" fontId="18" fillId="0" borderId="3" xfId="2" applyNumberFormat="1" applyFont="1" applyFill="1" applyBorder="1" applyAlignment="1" applyProtection="1">
      <alignment vertical="center" shrinkToFit="1"/>
    </xf>
    <xf numFmtId="0" fontId="0" fillId="5" borderId="0" xfId="0" applyFill="1"/>
    <xf numFmtId="0" fontId="19" fillId="0" borderId="13" xfId="0" applyFont="1" applyBorder="1" applyAlignment="1">
      <alignment horizontal="center"/>
    </xf>
    <xf numFmtId="0" fontId="19" fillId="0" borderId="14" xfId="0" applyFont="1" applyBorder="1"/>
    <xf numFmtId="2" fontId="19" fillId="0" borderId="14" xfId="2" applyFont="1" applyFill="1" applyBorder="1" applyAlignment="1" applyProtection="1">
      <alignment vertical="center"/>
    </xf>
    <xf numFmtId="2" fontId="19" fillId="0" borderId="14" xfId="2" applyFont="1" applyFill="1" applyBorder="1" applyAlignment="1" applyProtection="1">
      <alignment horizontal="center" vertical="center"/>
    </xf>
    <xf numFmtId="164" fontId="20" fillId="5" borderId="14" xfId="2" applyNumberFormat="1" applyFont="1" applyFill="1" applyBorder="1" applyAlignment="1" applyProtection="1">
      <alignment horizontal="center" vertical="center" wrapText="1"/>
    </xf>
    <xf numFmtId="0" fontId="19" fillId="5" borderId="14" xfId="3" applyFont="1" applyFill="1" applyBorder="1" applyAlignment="1">
      <alignment horizontal="center" vertical="center"/>
    </xf>
    <xf numFmtId="164" fontId="19" fillId="0" borderId="15" xfId="0" applyNumberFormat="1" applyFont="1" applyBorder="1" applyAlignment="1">
      <alignment horizontal="center"/>
    </xf>
    <xf numFmtId="44" fontId="0" fillId="5" borderId="0" xfId="1" applyFont="1" applyFill="1" applyProtection="1"/>
    <xf numFmtId="0" fontId="19" fillId="0" borderId="16" xfId="2" applyNumberFormat="1" applyFont="1" applyFill="1" applyBorder="1" applyAlignment="1" applyProtection="1">
      <alignment horizontal="center" vertical="center"/>
    </xf>
    <xf numFmtId="2" fontId="19" fillId="0" borderId="17" xfId="2" applyFont="1" applyFill="1" applyBorder="1" applyAlignment="1" applyProtection="1">
      <alignment vertical="center"/>
    </xf>
    <xf numFmtId="2" fontId="19" fillId="0" borderId="17" xfId="2" applyFont="1" applyFill="1" applyBorder="1" applyAlignment="1" applyProtection="1">
      <alignment horizontal="center" vertical="center"/>
    </xf>
    <xf numFmtId="164" fontId="20" fillId="5" borderId="17" xfId="2" applyNumberFormat="1" applyFont="1" applyFill="1" applyBorder="1" applyAlignment="1" applyProtection="1">
      <alignment horizontal="center" vertical="center" wrapText="1"/>
    </xf>
    <xf numFmtId="0" fontId="19" fillId="5" borderId="17" xfId="3" applyFont="1" applyFill="1" applyBorder="1" applyAlignment="1">
      <alignment horizontal="center" vertical="center"/>
    </xf>
    <xf numFmtId="164" fontId="19" fillId="0" borderId="18" xfId="0" applyNumberFormat="1" applyFont="1" applyBorder="1" applyAlignment="1">
      <alignment horizontal="center"/>
    </xf>
    <xf numFmtId="0" fontId="19" fillId="0" borderId="19" xfId="2" applyNumberFormat="1" applyFont="1" applyFill="1" applyBorder="1" applyAlignment="1" applyProtection="1">
      <alignment horizontal="center" vertical="center"/>
    </xf>
    <xf numFmtId="2" fontId="19" fillId="0" borderId="20" xfId="2" applyFont="1" applyFill="1" applyBorder="1" applyAlignment="1" applyProtection="1">
      <alignment vertical="center"/>
    </xf>
    <xf numFmtId="2" fontId="19" fillId="0" borderId="20" xfId="2" applyFont="1" applyFill="1" applyBorder="1" applyAlignment="1" applyProtection="1">
      <alignment horizontal="center" vertical="center"/>
    </xf>
    <xf numFmtId="164" fontId="20" fillId="5" borderId="20" xfId="2" applyNumberFormat="1" applyFont="1" applyFill="1" applyBorder="1" applyAlignment="1" applyProtection="1">
      <alignment horizontal="center" vertical="center" wrapText="1"/>
    </xf>
    <xf numFmtId="0" fontId="19" fillId="0" borderId="17" xfId="3" applyFont="1" applyBorder="1" applyAlignment="1">
      <alignment horizontal="center"/>
    </xf>
    <xf numFmtId="0" fontId="19" fillId="0" borderId="17" xfId="3" applyFont="1" applyBorder="1"/>
    <xf numFmtId="164" fontId="19" fillId="0" borderId="17" xfId="3" applyNumberFormat="1" applyFont="1" applyBorder="1" applyAlignment="1">
      <alignment horizontal="center"/>
    </xf>
    <xf numFmtId="164" fontId="19" fillId="0" borderId="17" xfId="0" applyNumberFormat="1" applyFont="1" applyBorder="1" applyAlignment="1">
      <alignment horizontal="center"/>
    </xf>
    <xf numFmtId="0" fontId="19" fillId="0" borderId="20" xfId="4" applyFont="1" applyBorder="1" applyAlignment="1">
      <alignment vertical="center"/>
    </xf>
    <xf numFmtId="2" fontId="19" fillId="5" borderId="20" xfId="2" applyFont="1" applyFill="1" applyBorder="1" applyAlignment="1" applyProtection="1">
      <alignment horizontal="center" vertical="center"/>
    </xf>
    <xf numFmtId="0" fontId="19" fillId="5" borderId="20" xfId="3" applyFont="1" applyFill="1" applyBorder="1" applyAlignment="1">
      <alignment horizontal="center" vertical="center"/>
    </xf>
    <xf numFmtId="164" fontId="19" fillId="0" borderId="21" xfId="0" applyNumberFormat="1" applyFont="1" applyBorder="1" applyAlignment="1">
      <alignment horizontal="center"/>
    </xf>
    <xf numFmtId="0" fontId="22" fillId="0" borderId="13" xfId="0" applyFont="1" applyBorder="1" applyAlignment="1">
      <alignment horizontal="center" vertical="center" wrapText="1"/>
    </xf>
    <xf numFmtId="0" fontId="19" fillId="0" borderId="14" xfId="3" applyFont="1" applyBorder="1"/>
    <xf numFmtId="0" fontId="19" fillId="0" borderId="14" xfId="3" applyFont="1" applyBorder="1" applyAlignment="1">
      <alignment horizontal="center"/>
    </xf>
    <xf numFmtId="0" fontId="19" fillId="5" borderId="14" xfId="3" applyFont="1" applyFill="1" applyBorder="1" applyAlignment="1">
      <alignment horizontal="center"/>
    </xf>
    <xf numFmtId="164" fontId="19" fillId="5" borderId="15" xfId="0" applyNumberFormat="1" applyFont="1" applyFill="1" applyBorder="1" applyAlignment="1">
      <alignment horizontal="center"/>
    </xf>
    <xf numFmtId="0" fontId="19" fillId="5" borderId="16" xfId="4" applyFont="1" applyFill="1" applyBorder="1" applyAlignment="1">
      <alignment horizontal="center" vertical="center" shrinkToFit="1"/>
    </xf>
    <xf numFmtId="164" fontId="20" fillId="0" borderId="17" xfId="2" applyNumberFormat="1" applyFont="1" applyFill="1" applyBorder="1" applyAlignment="1" applyProtection="1">
      <alignment horizontal="center" vertical="center" wrapText="1"/>
    </xf>
    <xf numFmtId="0" fontId="19" fillId="0" borderId="17" xfId="3" applyFont="1" applyBorder="1" applyAlignment="1">
      <alignment horizontal="center" vertical="center"/>
    </xf>
    <xf numFmtId="0" fontId="19" fillId="0" borderId="16" xfId="4" applyFont="1" applyBorder="1" applyAlignment="1">
      <alignment horizontal="center" vertical="center" shrinkToFit="1"/>
    </xf>
    <xf numFmtId="1" fontId="20" fillId="5" borderId="16" xfId="0" applyNumberFormat="1" applyFont="1" applyFill="1" applyBorder="1" applyAlignment="1">
      <alignment horizontal="center" wrapText="1"/>
    </xf>
    <xf numFmtId="0" fontId="20" fillId="5" borderId="17" xfId="0" applyFont="1" applyFill="1" applyBorder="1" applyAlignment="1">
      <alignment horizontal="left" vertical="center" shrinkToFit="1"/>
    </xf>
    <xf numFmtId="165" fontId="20" fillId="5" borderId="17" xfId="0" applyNumberFormat="1" applyFont="1" applyFill="1" applyBorder="1" applyAlignment="1">
      <alignment horizontal="center" vertical="center" shrinkToFit="1"/>
    </xf>
    <xf numFmtId="0" fontId="20" fillId="0" borderId="17" xfId="3" applyFont="1" applyBorder="1" applyAlignment="1">
      <alignment horizontal="center" vertical="center"/>
    </xf>
    <xf numFmtId="164" fontId="20" fillId="0" borderId="18" xfId="0" applyNumberFormat="1" applyFont="1" applyBorder="1" applyAlignment="1">
      <alignment horizontal="center"/>
    </xf>
    <xf numFmtId="0" fontId="20" fillId="0" borderId="17" xfId="0" applyFont="1" applyBorder="1" applyAlignment="1">
      <alignment horizontal="left" vertical="center" shrinkToFit="1"/>
    </xf>
    <xf numFmtId="0" fontId="19" fillId="5" borderId="16" xfId="0" applyFont="1" applyFill="1" applyBorder="1" applyAlignment="1">
      <alignment horizontal="center"/>
    </xf>
    <xf numFmtId="0" fontId="19" fillId="0" borderId="13" xfId="4" applyFont="1" applyBorder="1" applyAlignment="1">
      <alignment horizontal="center" vertical="center" shrinkToFit="1"/>
    </xf>
    <xf numFmtId="164" fontId="20" fillId="0" borderId="14" xfId="2" applyNumberFormat="1" applyFont="1" applyFill="1" applyBorder="1" applyAlignment="1" applyProtection="1">
      <alignment horizontal="center" vertical="center" wrapText="1"/>
    </xf>
    <xf numFmtId="0" fontId="19" fillId="0" borderId="14" xfId="3" applyFont="1" applyBorder="1" applyAlignment="1">
      <alignment horizontal="center" vertical="center"/>
    </xf>
    <xf numFmtId="0" fontId="20" fillId="0" borderId="16" xfId="4" applyFont="1" applyBorder="1" applyAlignment="1">
      <alignment horizontal="center" vertical="center" shrinkToFit="1"/>
    </xf>
    <xf numFmtId="2" fontId="20" fillId="0" borderId="17" xfId="2" applyFont="1" applyFill="1" applyBorder="1" applyAlignment="1" applyProtection="1">
      <alignment vertical="center"/>
    </xf>
    <xf numFmtId="2" fontId="20" fillId="0" borderId="17" xfId="2" applyFont="1" applyFill="1" applyBorder="1" applyAlignment="1" applyProtection="1">
      <alignment horizontal="center" vertical="center"/>
    </xf>
    <xf numFmtId="2" fontId="20" fillId="5" borderId="17" xfId="2" applyFont="1" applyFill="1" applyBorder="1" applyAlignment="1" applyProtection="1">
      <alignment vertical="center"/>
    </xf>
    <xf numFmtId="2" fontId="20" fillId="5" borderId="17" xfId="2" applyFont="1" applyFill="1" applyBorder="1" applyAlignment="1" applyProtection="1">
      <alignment horizontal="center" vertical="center"/>
    </xf>
    <xf numFmtId="0" fontId="20" fillId="5" borderId="19" xfId="4" applyFont="1" applyFill="1" applyBorder="1" applyAlignment="1">
      <alignment horizontal="center" vertical="center" shrinkToFit="1"/>
    </xf>
    <xf numFmtId="2" fontId="20" fillId="5" borderId="20" xfId="2" applyFont="1" applyFill="1" applyBorder="1" applyAlignment="1" applyProtection="1">
      <alignment vertical="center"/>
    </xf>
    <xf numFmtId="2" fontId="20" fillId="5" borderId="20" xfId="2" applyFont="1" applyFill="1" applyBorder="1" applyAlignment="1" applyProtection="1">
      <alignment horizontal="center" vertical="center"/>
    </xf>
    <xf numFmtId="0" fontId="20" fillId="0" borderId="20" xfId="3" applyFont="1" applyBorder="1" applyAlignment="1">
      <alignment horizontal="center" vertical="center"/>
    </xf>
    <xf numFmtId="0" fontId="20" fillId="0" borderId="19" xfId="4" applyFont="1" applyBorder="1" applyAlignment="1">
      <alignment horizontal="center" vertical="center" shrinkToFit="1"/>
    </xf>
    <xf numFmtId="2" fontId="20" fillId="0" borderId="20" xfId="2" applyFont="1" applyFill="1" applyBorder="1" applyAlignment="1" applyProtection="1">
      <alignment vertical="center"/>
    </xf>
    <xf numFmtId="2" fontId="20" fillId="0" borderId="20" xfId="2" applyFont="1" applyFill="1" applyBorder="1" applyAlignment="1" applyProtection="1">
      <alignment horizontal="center" vertical="center"/>
    </xf>
    <xf numFmtId="164" fontId="20" fillId="0" borderId="20" xfId="2" applyNumberFormat="1" applyFont="1" applyFill="1" applyBorder="1" applyAlignment="1" applyProtection="1">
      <alignment horizontal="center" vertical="center" wrapText="1"/>
    </xf>
    <xf numFmtId="164" fontId="20" fillId="0" borderId="21" xfId="0" applyNumberFormat="1" applyFont="1" applyBorder="1" applyAlignment="1">
      <alignment horizontal="center"/>
    </xf>
    <xf numFmtId="0" fontId="19" fillId="0" borderId="16" xfId="0" applyFont="1" applyBorder="1" applyAlignment="1">
      <alignment horizontal="center" vertical="center" wrapText="1"/>
    </xf>
    <xf numFmtId="0" fontId="20" fillId="0" borderId="16" xfId="0" applyFont="1" applyBorder="1" applyAlignment="1">
      <alignment horizontal="center" vertical="center" wrapText="1"/>
    </xf>
    <xf numFmtId="0" fontId="19" fillId="5" borderId="13" xfId="4" applyFont="1" applyFill="1" applyBorder="1" applyAlignment="1">
      <alignment horizontal="center" vertical="center"/>
    </xf>
    <xf numFmtId="2" fontId="19" fillId="5" borderId="14" xfId="2" applyFont="1" applyFill="1" applyBorder="1" applyAlignment="1" applyProtection="1">
      <alignment vertical="center"/>
    </xf>
    <xf numFmtId="2" fontId="19" fillId="5" borderId="14" xfId="2" applyFont="1" applyFill="1" applyBorder="1" applyAlignment="1" applyProtection="1">
      <alignment horizontal="center" vertical="center"/>
    </xf>
    <xf numFmtId="0" fontId="19" fillId="5" borderId="16" xfId="4" applyFont="1" applyFill="1" applyBorder="1" applyAlignment="1">
      <alignment horizontal="center" vertical="center"/>
    </xf>
    <xf numFmtId="2" fontId="19" fillId="5" borderId="17" xfId="2" applyFont="1" applyFill="1" applyBorder="1" applyAlignment="1" applyProtection="1">
      <alignment horizontal="center" vertical="center"/>
    </xf>
    <xf numFmtId="0" fontId="19" fillId="0" borderId="20" xfId="3" applyFont="1" applyBorder="1" applyAlignment="1">
      <alignment horizontal="center" vertical="center"/>
    </xf>
    <xf numFmtId="2" fontId="19" fillId="5" borderId="17" xfId="2" applyFont="1" applyFill="1" applyBorder="1" applyAlignment="1" applyProtection="1">
      <alignment vertical="center"/>
    </xf>
    <xf numFmtId="2" fontId="20" fillId="5" borderId="17" xfId="3" applyNumberFormat="1" applyFont="1" applyFill="1" applyBorder="1" applyAlignment="1">
      <alignment horizontal="left" vertical="center"/>
    </xf>
    <xf numFmtId="2" fontId="19" fillId="5" borderId="17" xfId="2" applyFont="1" applyFill="1" applyBorder="1" applyAlignment="1" applyProtection="1"/>
    <xf numFmtId="0" fontId="20" fillId="5" borderId="13" xfId="4" applyFont="1" applyFill="1" applyBorder="1" applyAlignment="1">
      <alignment horizontal="center" vertical="center"/>
    </xf>
    <xf numFmtId="2" fontId="20" fillId="5" borderId="14" xfId="2" applyFont="1" applyFill="1" applyBorder="1" applyAlignment="1" applyProtection="1">
      <alignment vertical="center"/>
    </xf>
    <xf numFmtId="164" fontId="20" fillId="0" borderId="23" xfId="3" applyNumberFormat="1" applyFont="1" applyBorder="1" applyAlignment="1">
      <alignment horizontal="center"/>
    </xf>
    <xf numFmtId="0" fontId="19" fillId="5" borderId="0" xfId="3" applyFont="1" applyFill="1" applyAlignment="1">
      <alignment horizontal="center"/>
    </xf>
    <xf numFmtId="0" fontId="19" fillId="5" borderId="0" xfId="3" applyFont="1" applyFill="1"/>
    <xf numFmtId="164" fontId="19" fillId="5" borderId="0" xfId="3" applyNumberFormat="1" applyFont="1" applyFill="1" applyAlignment="1">
      <alignment horizontal="center"/>
    </xf>
    <xf numFmtId="164" fontId="18" fillId="5" borderId="0" xfId="3" applyNumberFormat="1" applyFont="1" applyFill="1" applyAlignment="1">
      <alignment horizontal="right"/>
    </xf>
    <xf numFmtId="164" fontId="23" fillId="5" borderId="0" xfId="0" applyNumberFormat="1" applyFont="1" applyFill="1" applyAlignment="1">
      <alignment horizontal="center" vertical="center"/>
    </xf>
    <xf numFmtId="164" fontId="0" fillId="5" borderId="0" xfId="0" applyNumberFormat="1" applyFill="1"/>
    <xf numFmtId="0" fontId="16" fillId="5" borderId="0" xfId="3" applyFont="1" applyFill="1" applyAlignment="1">
      <alignment horizontal="right"/>
    </xf>
    <xf numFmtId="0" fontId="16" fillId="2" borderId="24" xfId="3" applyFont="1" applyFill="1" applyBorder="1" applyAlignment="1" applyProtection="1">
      <alignment horizontal="center"/>
      <protection locked="0"/>
    </xf>
    <xf numFmtId="0" fontId="16" fillId="0" borderId="0" xfId="3" applyFont="1" applyAlignment="1">
      <alignment horizontal="center"/>
    </xf>
    <xf numFmtId="0" fontId="19" fillId="5" borderId="25" xfId="3" applyFont="1" applyFill="1" applyBorder="1" applyAlignment="1">
      <alignment horizontal="center" vertical="center" shrinkToFit="1"/>
    </xf>
    <xf numFmtId="2" fontId="19" fillId="0" borderId="26" xfId="3" applyNumberFormat="1" applyFont="1" applyBorder="1" applyAlignment="1">
      <alignment vertical="center"/>
    </xf>
    <xf numFmtId="2" fontId="19" fillId="5" borderId="26" xfId="3" applyNumberFormat="1" applyFont="1" applyFill="1" applyBorder="1" applyAlignment="1">
      <alignment horizontal="center" vertical="center"/>
    </xf>
    <xf numFmtId="164" fontId="20" fillId="0" borderId="26" xfId="5" applyNumberFormat="1" applyFont="1" applyFill="1" applyBorder="1" applyAlignment="1" applyProtection="1">
      <alignment horizontal="center" vertical="center"/>
    </xf>
    <xf numFmtId="0" fontId="19" fillId="0" borderId="26" xfId="3" applyFont="1" applyBorder="1" applyAlignment="1">
      <alignment horizontal="center"/>
    </xf>
    <xf numFmtId="164" fontId="20" fillId="0" borderId="27" xfId="0" applyNumberFormat="1" applyFont="1" applyBorder="1" applyAlignment="1">
      <alignment horizontal="center"/>
    </xf>
    <xf numFmtId="2" fontId="19" fillId="5" borderId="14" xfId="3" applyNumberFormat="1" applyFont="1" applyFill="1" applyBorder="1" applyAlignment="1">
      <alignment horizontal="center" vertical="center"/>
    </xf>
    <xf numFmtId="164" fontId="20" fillId="0" borderId="14" xfId="5" applyNumberFormat="1" applyFont="1" applyFill="1" applyBorder="1" applyAlignment="1" applyProtection="1">
      <alignment horizontal="center" vertical="center"/>
    </xf>
    <xf numFmtId="0" fontId="19" fillId="0" borderId="16" xfId="3" applyFont="1" applyBorder="1" applyAlignment="1">
      <alignment horizontal="center" vertical="center" shrinkToFit="1"/>
    </xf>
    <xf numFmtId="2" fontId="19" fillId="0" borderId="17" xfId="3" applyNumberFormat="1" applyFont="1" applyBorder="1" applyAlignment="1">
      <alignment horizontal="left" vertical="center"/>
    </xf>
    <xf numFmtId="2" fontId="19" fillId="0" borderId="17" xfId="3" applyNumberFormat="1" applyFont="1" applyBorder="1" applyAlignment="1">
      <alignment horizontal="center" vertical="center"/>
    </xf>
    <xf numFmtId="164" fontId="20" fillId="0" borderId="17" xfId="5" applyNumberFormat="1" applyFont="1" applyFill="1" applyBorder="1" applyAlignment="1" applyProtection="1">
      <alignment horizontal="center" vertical="center"/>
    </xf>
    <xf numFmtId="164" fontId="20" fillId="0" borderId="15" xfId="0" applyNumberFormat="1" applyFont="1" applyBorder="1" applyAlignment="1">
      <alignment horizontal="center"/>
    </xf>
    <xf numFmtId="0" fontId="19" fillId="5" borderId="16" xfId="3" applyFont="1" applyFill="1" applyBorder="1" applyAlignment="1">
      <alignment horizontal="center" vertical="center" shrinkToFit="1"/>
    </xf>
    <xf numFmtId="2" fontId="19" fillId="5" borderId="17" xfId="3" applyNumberFormat="1" applyFont="1" applyFill="1" applyBorder="1" applyAlignment="1">
      <alignment horizontal="left" vertical="center"/>
    </xf>
    <xf numFmtId="2" fontId="19" fillId="5" borderId="17" xfId="3" applyNumberFormat="1" applyFont="1" applyFill="1" applyBorder="1" applyAlignment="1">
      <alignment horizontal="center" vertical="center"/>
    </xf>
    <xf numFmtId="164" fontId="20" fillId="5" borderId="18" xfId="0" applyNumberFormat="1" applyFont="1" applyFill="1" applyBorder="1" applyAlignment="1">
      <alignment horizontal="center"/>
    </xf>
    <xf numFmtId="0" fontId="19" fillId="0" borderId="19" xfId="3" applyFont="1" applyBorder="1" applyAlignment="1">
      <alignment horizontal="center" vertical="center" shrinkToFit="1"/>
    </xf>
    <xf numFmtId="2" fontId="19" fillId="0" borderId="20" xfId="3" applyNumberFormat="1" applyFont="1" applyBorder="1" applyAlignment="1">
      <alignment horizontal="left" vertical="center"/>
    </xf>
    <xf numFmtId="2" fontId="19" fillId="0" borderId="20" xfId="3" applyNumberFormat="1" applyFont="1" applyBorder="1" applyAlignment="1">
      <alignment horizontal="center" vertical="center"/>
    </xf>
    <xf numFmtId="0" fontId="19" fillId="0" borderId="20" xfId="3" applyFont="1" applyBorder="1" applyAlignment="1">
      <alignment horizontal="center"/>
    </xf>
    <xf numFmtId="0" fontId="19" fillId="0" borderId="13" xfId="3" applyFont="1" applyBorder="1" applyAlignment="1">
      <alignment horizontal="center" vertical="center"/>
    </xf>
    <xf numFmtId="2" fontId="19" fillId="0" borderId="14" xfId="3" applyNumberFormat="1" applyFont="1" applyBorder="1"/>
    <xf numFmtId="0" fontId="19" fillId="0" borderId="16" xfId="3" applyFont="1" applyBorder="1" applyAlignment="1">
      <alignment horizontal="center" vertical="center"/>
    </xf>
    <xf numFmtId="2" fontId="19" fillId="0" borderId="17" xfId="3" applyNumberFormat="1" applyFont="1" applyBorder="1"/>
    <xf numFmtId="2" fontId="19" fillId="0" borderId="20" xfId="3" applyNumberFormat="1" applyFont="1" applyBorder="1"/>
    <xf numFmtId="0" fontId="19" fillId="5" borderId="19" xfId="3" applyFont="1" applyFill="1" applyBorder="1" applyAlignment="1">
      <alignment horizontal="center" vertical="center"/>
    </xf>
    <xf numFmtId="1" fontId="19" fillId="5" borderId="13" xfId="3" applyNumberFormat="1" applyFont="1" applyFill="1" applyBorder="1" applyAlignment="1">
      <alignment horizontal="center" shrinkToFit="1"/>
    </xf>
    <xf numFmtId="2" fontId="19" fillId="5" borderId="14" xfId="3" applyNumberFormat="1" applyFont="1" applyFill="1" applyBorder="1"/>
    <xf numFmtId="1" fontId="19" fillId="5" borderId="28" xfId="3" applyNumberFormat="1" applyFont="1" applyFill="1" applyBorder="1" applyAlignment="1">
      <alignment horizontal="center" shrinkToFit="1"/>
    </xf>
    <xf numFmtId="2" fontId="19" fillId="5" borderId="29" xfId="3" applyNumberFormat="1" applyFont="1" applyFill="1" applyBorder="1"/>
    <xf numFmtId="2" fontId="19" fillId="5" borderId="29" xfId="3" applyNumberFormat="1" applyFont="1" applyFill="1" applyBorder="1" applyAlignment="1">
      <alignment horizontal="center" vertical="center"/>
    </xf>
    <xf numFmtId="0" fontId="19" fillId="0" borderId="19" xfId="3" applyFont="1" applyBorder="1" applyAlignment="1">
      <alignment horizontal="center" shrinkToFit="1"/>
    </xf>
    <xf numFmtId="2" fontId="19" fillId="5" borderId="20" xfId="3" applyNumberFormat="1" applyFont="1" applyFill="1" applyBorder="1" applyAlignment="1">
      <alignment horizontal="left"/>
    </xf>
    <xf numFmtId="2" fontId="19" fillId="5" borderId="20" xfId="3" applyNumberFormat="1" applyFont="1" applyFill="1" applyBorder="1" applyAlignment="1">
      <alignment horizontal="center" vertical="center"/>
    </xf>
    <xf numFmtId="2" fontId="19" fillId="5" borderId="14" xfId="3" applyNumberFormat="1" applyFont="1" applyFill="1" applyBorder="1" applyAlignment="1">
      <alignment horizontal="left"/>
    </xf>
    <xf numFmtId="1" fontId="19" fillId="5" borderId="16" xfId="3" applyNumberFormat="1" applyFont="1" applyFill="1" applyBorder="1" applyAlignment="1">
      <alignment horizontal="center" shrinkToFit="1"/>
    </xf>
    <xf numFmtId="2" fontId="19" fillId="5" borderId="17" xfId="3" applyNumberFormat="1" applyFont="1" applyFill="1" applyBorder="1" applyAlignment="1">
      <alignment horizontal="left"/>
    </xf>
    <xf numFmtId="1" fontId="20" fillId="0" borderId="16" xfId="3" applyNumberFormat="1" applyFont="1" applyBorder="1" applyAlignment="1">
      <alignment horizontal="center" shrinkToFit="1"/>
    </xf>
    <xf numFmtId="2" fontId="20" fillId="0" borderId="17" xfId="3" applyNumberFormat="1" applyFont="1" applyBorder="1" applyAlignment="1">
      <alignment horizontal="left"/>
    </xf>
    <xf numFmtId="2" fontId="20" fillId="0" borderId="17" xfId="3" applyNumberFormat="1" applyFont="1" applyBorder="1" applyAlignment="1">
      <alignment horizontal="center" vertical="center"/>
    </xf>
    <xf numFmtId="1" fontId="19" fillId="5" borderId="19" xfId="3" applyNumberFormat="1" applyFont="1" applyFill="1" applyBorder="1" applyAlignment="1">
      <alignment horizontal="center" shrinkToFit="1"/>
    </xf>
    <xf numFmtId="0" fontId="19" fillId="0" borderId="17" xfId="3" applyFont="1" applyBorder="1" applyAlignment="1">
      <alignment horizontal="left"/>
    </xf>
    <xf numFmtId="164" fontId="20" fillId="0" borderId="17" xfId="0" applyNumberFormat="1" applyFont="1" applyBorder="1" applyAlignment="1">
      <alignment horizontal="center"/>
    </xf>
    <xf numFmtId="2" fontId="19" fillId="0" borderId="14" xfId="3" applyNumberFormat="1" applyFont="1" applyBorder="1" applyAlignment="1">
      <alignment horizontal="center" vertical="center"/>
    </xf>
    <xf numFmtId="1" fontId="19" fillId="0" borderId="19" xfId="3" applyNumberFormat="1" applyFont="1" applyBorder="1" applyAlignment="1">
      <alignment horizontal="center" shrinkToFit="1"/>
    </xf>
    <xf numFmtId="2" fontId="19" fillId="0" borderId="20" xfId="3" applyNumberFormat="1" applyFont="1" applyBorder="1" applyAlignment="1">
      <alignment horizontal="left"/>
    </xf>
    <xf numFmtId="0" fontId="20" fillId="0" borderId="28" xfId="0" applyFont="1" applyBorder="1" applyAlignment="1">
      <alignment horizontal="center"/>
    </xf>
    <xf numFmtId="2" fontId="20" fillId="0" borderId="29" xfId="3" applyNumberFormat="1" applyFont="1" applyBorder="1" applyAlignment="1">
      <alignment horizontal="left"/>
    </xf>
    <xf numFmtId="2" fontId="20" fillId="0" borderId="29" xfId="3" applyNumberFormat="1" applyFont="1" applyBorder="1" applyAlignment="1">
      <alignment horizontal="center" vertical="center"/>
    </xf>
    <xf numFmtId="1" fontId="19" fillId="0" borderId="16" xfId="3" applyNumberFormat="1" applyFont="1" applyBorder="1" applyAlignment="1">
      <alignment horizontal="center" shrinkToFit="1"/>
    </xf>
    <xf numFmtId="2" fontId="19" fillId="0" borderId="17" xfId="3" applyNumberFormat="1" applyFont="1" applyBorder="1" applyAlignment="1">
      <alignment horizontal="left"/>
    </xf>
    <xf numFmtId="2" fontId="19" fillId="0" borderId="30" xfId="3" applyNumberFormat="1" applyFont="1" applyBorder="1" applyAlignment="1">
      <alignment horizontal="left"/>
    </xf>
    <xf numFmtId="164" fontId="20" fillId="0" borderId="29" xfId="5" applyNumberFormat="1" applyFont="1" applyFill="1" applyBorder="1" applyAlignment="1" applyProtection="1">
      <alignment horizontal="center" vertical="center"/>
    </xf>
    <xf numFmtId="0" fontId="19" fillId="0" borderId="29" xfId="3" applyFont="1" applyBorder="1" applyAlignment="1">
      <alignment horizontal="center"/>
    </xf>
    <xf numFmtId="164" fontId="20" fillId="0" borderId="31" xfId="0" applyNumberFormat="1" applyFont="1" applyBorder="1" applyAlignment="1">
      <alignment horizontal="center"/>
    </xf>
    <xf numFmtId="2" fontId="19" fillId="0" borderId="14" xfId="3" applyNumberFormat="1" applyFont="1" applyBorder="1" applyAlignment="1">
      <alignment horizontal="left"/>
    </xf>
    <xf numFmtId="0" fontId="19" fillId="5" borderId="19" xfId="3" applyFont="1" applyFill="1" applyBorder="1" applyAlignment="1">
      <alignment horizontal="center" shrinkToFit="1"/>
    </xf>
    <xf numFmtId="0" fontId="19" fillId="0" borderId="14" xfId="3" applyFont="1" applyBorder="1" applyAlignment="1">
      <alignment horizontal="left"/>
    </xf>
    <xf numFmtId="0" fontId="19" fillId="0" borderId="28" xfId="3" applyFont="1" applyBorder="1" applyAlignment="1">
      <alignment horizontal="center" vertical="center"/>
    </xf>
    <xf numFmtId="0" fontId="19" fillId="0" borderId="29" xfId="3" applyFont="1" applyBorder="1" applyAlignment="1">
      <alignment horizontal="left"/>
    </xf>
    <xf numFmtId="2" fontId="19" fillId="0" borderId="29" xfId="3" applyNumberFormat="1" applyFont="1" applyBorder="1" applyAlignment="1">
      <alignment horizontal="center" vertical="center"/>
    </xf>
    <xf numFmtId="0" fontId="19" fillId="0" borderId="16" xfId="3" applyFont="1" applyBorder="1" applyAlignment="1">
      <alignment horizontal="center" shrinkToFit="1"/>
    </xf>
    <xf numFmtId="0" fontId="20" fillId="0" borderId="16" xfId="3" applyFont="1" applyBorder="1" applyAlignment="1">
      <alignment horizontal="center" shrinkToFit="1"/>
    </xf>
    <xf numFmtId="0" fontId="19" fillId="5" borderId="16" xfId="3" applyFont="1" applyFill="1" applyBorder="1" applyAlignment="1">
      <alignment horizontal="center"/>
    </xf>
    <xf numFmtId="0" fontId="19" fillId="5" borderId="17" xfId="3" applyFont="1" applyFill="1" applyBorder="1" applyAlignment="1">
      <alignment horizontal="left"/>
    </xf>
    <xf numFmtId="0" fontId="19" fillId="0" borderId="19" xfId="3" applyFont="1" applyBorder="1" applyAlignment="1">
      <alignment horizontal="center"/>
    </xf>
    <xf numFmtId="0" fontId="19" fillId="0" borderId="20" xfId="3" applyFont="1" applyBorder="1" applyAlignment="1">
      <alignment horizontal="left"/>
    </xf>
    <xf numFmtId="0" fontId="19" fillId="0" borderId="16" xfId="3" applyFont="1" applyBorder="1" applyAlignment="1">
      <alignment horizontal="center"/>
    </xf>
    <xf numFmtId="164" fontId="20" fillId="5" borderId="15" xfId="0" applyNumberFormat="1" applyFont="1" applyFill="1" applyBorder="1" applyAlignment="1">
      <alignment horizontal="center"/>
    </xf>
    <xf numFmtId="0" fontId="20" fillId="5" borderId="19" xfId="3" applyFont="1" applyFill="1" applyBorder="1" applyAlignment="1">
      <alignment horizontal="center" vertical="center"/>
    </xf>
    <xf numFmtId="0" fontId="20" fillId="5" borderId="20" xfId="3" applyFont="1" applyFill="1" applyBorder="1" applyAlignment="1">
      <alignment horizontal="left"/>
    </xf>
    <xf numFmtId="2" fontId="20" fillId="5" borderId="20" xfId="3" applyNumberFormat="1" applyFont="1" applyFill="1" applyBorder="1" applyAlignment="1">
      <alignment horizontal="center" vertical="center"/>
    </xf>
    <xf numFmtId="164" fontId="20" fillId="5" borderId="21" xfId="0" applyNumberFormat="1" applyFont="1" applyFill="1" applyBorder="1" applyAlignment="1">
      <alignment horizontal="center"/>
    </xf>
    <xf numFmtId="0" fontId="19" fillId="0" borderId="32" xfId="3" applyFont="1" applyBorder="1" applyAlignment="1">
      <alignment horizontal="center"/>
    </xf>
    <xf numFmtId="0" fontId="19" fillId="0" borderId="33" xfId="3" applyFont="1" applyBorder="1" applyAlignment="1">
      <alignment horizontal="left"/>
    </xf>
    <xf numFmtId="2" fontId="19" fillId="0" borderId="33" xfId="3" applyNumberFormat="1" applyFont="1" applyBorder="1" applyAlignment="1">
      <alignment horizontal="center" vertical="center"/>
    </xf>
    <xf numFmtId="164" fontId="20" fillId="5" borderId="33" xfId="5" applyNumberFormat="1" applyFont="1" applyFill="1" applyBorder="1" applyAlignment="1" applyProtection="1">
      <alignment horizontal="center" vertical="center"/>
    </xf>
    <xf numFmtId="0" fontId="19" fillId="0" borderId="33" xfId="3" applyFont="1" applyBorder="1" applyAlignment="1">
      <alignment horizontal="center"/>
    </xf>
    <xf numFmtId="164" fontId="20" fillId="5" borderId="34" xfId="0" applyNumberFormat="1" applyFont="1" applyFill="1" applyBorder="1" applyAlignment="1">
      <alignment horizontal="center"/>
    </xf>
    <xf numFmtId="164" fontId="20" fillId="0" borderId="35" xfId="0" applyNumberFormat="1" applyFont="1" applyBorder="1" applyAlignment="1">
      <alignment horizontal="center"/>
    </xf>
    <xf numFmtId="0" fontId="19" fillId="0" borderId="5" xfId="3" applyFont="1" applyBorder="1" applyAlignment="1">
      <alignment horizontal="center"/>
    </xf>
    <xf numFmtId="0" fontId="19" fillId="0" borderId="0" xfId="3" applyFont="1" applyAlignment="1">
      <alignment horizontal="left"/>
    </xf>
    <xf numFmtId="2" fontId="19" fillId="0" borderId="0" xfId="3" applyNumberFormat="1" applyFont="1" applyAlignment="1">
      <alignment horizontal="center" vertical="center"/>
    </xf>
    <xf numFmtId="0" fontId="19" fillId="0" borderId="0" xfId="3" applyFont="1" applyAlignment="1">
      <alignment horizontal="center"/>
    </xf>
    <xf numFmtId="0" fontId="19" fillId="5" borderId="5" xfId="3" applyFont="1" applyFill="1" applyBorder="1" applyAlignment="1">
      <alignment horizontal="center"/>
    </xf>
    <xf numFmtId="164" fontId="23" fillId="5" borderId="0" xfId="0" applyNumberFormat="1" applyFont="1" applyFill="1" applyAlignment="1">
      <alignment horizontal="left"/>
    </xf>
    <xf numFmtId="164" fontId="23" fillId="5" borderId="6" xfId="0" applyNumberFormat="1" applyFont="1" applyFill="1" applyBorder="1" applyAlignment="1">
      <alignment horizontal="right"/>
    </xf>
    <xf numFmtId="164" fontId="23" fillId="0" borderId="0" xfId="0" applyNumberFormat="1" applyFont="1" applyAlignment="1">
      <alignment horizontal="center"/>
    </xf>
    <xf numFmtId="0" fontId="23" fillId="5" borderId="0" xfId="0" applyFont="1" applyFill="1" applyAlignment="1">
      <alignment horizontal="right" wrapText="1"/>
    </xf>
    <xf numFmtId="164" fontId="20" fillId="5" borderId="0" xfId="0" applyNumberFormat="1" applyFont="1" applyFill="1" applyAlignment="1">
      <alignment horizontal="center"/>
    </xf>
    <xf numFmtId="0" fontId="23" fillId="5" borderId="0" xfId="0" applyFont="1" applyFill="1" applyAlignment="1">
      <alignment horizontal="right"/>
    </xf>
    <xf numFmtId="0" fontId="3" fillId="0" borderId="0" xfId="0" applyFont="1"/>
    <xf numFmtId="0" fontId="3" fillId="6" borderId="0" xfId="0" applyFont="1" applyFill="1"/>
    <xf numFmtId="0" fontId="0" fillId="5" borderId="0" xfId="0" applyFill="1" applyAlignment="1">
      <alignment horizontal="right"/>
    </xf>
    <xf numFmtId="0" fontId="12" fillId="0" borderId="0" xfId="0" applyFont="1" applyAlignment="1">
      <alignment horizontal="right" vertical="center"/>
    </xf>
    <xf numFmtId="0" fontId="14" fillId="5" borderId="0" xfId="0" applyFont="1" applyFill="1"/>
    <xf numFmtId="0" fontId="2" fillId="5" borderId="0" xfId="0" applyFont="1" applyFill="1"/>
    <xf numFmtId="0" fontId="2" fillId="5" borderId="0" xfId="0" applyFont="1" applyFill="1" applyAlignment="1">
      <alignment horizontal="right"/>
    </xf>
    <xf numFmtId="0" fontId="12" fillId="0" borderId="0" xfId="0" applyFont="1" applyAlignment="1">
      <alignment horizontal="right"/>
    </xf>
    <xf numFmtId="1" fontId="12" fillId="0" borderId="0" xfId="0" applyNumberFormat="1" applyFont="1" applyAlignment="1">
      <alignment horizontal="center" vertical="center"/>
    </xf>
    <xf numFmtId="0" fontId="18" fillId="0" borderId="24" xfId="2" applyNumberFormat="1" applyFont="1" applyFill="1" applyBorder="1" applyAlignment="1" applyProtection="1">
      <alignment horizontal="center" vertical="center" shrinkToFit="1"/>
    </xf>
    <xf numFmtId="0" fontId="19" fillId="5" borderId="25" xfId="3" applyFont="1" applyFill="1" applyBorder="1" applyAlignment="1">
      <alignment horizontal="center"/>
    </xf>
    <xf numFmtId="0" fontId="19" fillId="0" borderId="26" xfId="3" applyFont="1" applyBorder="1"/>
    <xf numFmtId="0" fontId="19" fillId="5" borderId="26" xfId="3" applyFont="1" applyFill="1" applyBorder="1" applyAlignment="1">
      <alignment horizontal="center" vertical="center"/>
    </xf>
    <xf numFmtId="44" fontId="19" fillId="5" borderId="26" xfId="1" applyFont="1" applyFill="1" applyBorder="1" applyAlignment="1" applyProtection="1">
      <alignment horizontal="center" vertical="center" wrapText="1"/>
    </xf>
    <xf numFmtId="1" fontId="19" fillId="5" borderId="26" xfId="3" applyNumberFormat="1" applyFont="1" applyFill="1" applyBorder="1" applyAlignment="1">
      <alignment horizontal="center" vertical="center"/>
    </xf>
    <xf numFmtId="44" fontId="20" fillId="0" borderId="27" xfId="1" applyFont="1" applyBorder="1" applyAlignment="1" applyProtection="1">
      <alignment horizontal="center" vertical="center"/>
    </xf>
    <xf numFmtId="0" fontId="19" fillId="5" borderId="16" xfId="3" applyFont="1" applyFill="1" applyBorder="1" applyAlignment="1">
      <alignment horizontal="center" shrinkToFit="1"/>
    </xf>
    <xf numFmtId="1" fontId="19" fillId="5" borderId="17" xfId="3" applyNumberFormat="1" applyFont="1" applyFill="1" applyBorder="1" applyAlignment="1">
      <alignment horizontal="center" vertical="center"/>
    </xf>
    <xf numFmtId="44" fontId="20" fillId="0" borderId="18" xfId="1" applyFont="1" applyBorder="1" applyAlignment="1" applyProtection="1">
      <alignment horizontal="center" vertical="center"/>
    </xf>
    <xf numFmtId="44" fontId="19" fillId="5" borderId="17" xfId="1" applyFont="1" applyFill="1" applyBorder="1" applyAlignment="1" applyProtection="1">
      <alignment horizontal="center" vertical="center" wrapText="1"/>
    </xf>
    <xf numFmtId="44" fontId="19" fillId="5" borderId="33" xfId="1" applyFont="1" applyFill="1" applyBorder="1" applyAlignment="1" applyProtection="1">
      <alignment horizontal="center" vertical="center" wrapText="1"/>
    </xf>
    <xf numFmtId="1" fontId="19" fillId="5" borderId="33" xfId="3" applyNumberFormat="1" applyFont="1" applyFill="1" applyBorder="1" applyAlignment="1">
      <alignment horizontal="center" vertical="center"/>
    </xf>
    <xf numFmtId="44" fontId="20" fillId="0" borderId="34" xfId="1" applyFont="1" applyBorder="1" applyAlignment="1" applyProtection="1">
      <alignment horizontal="center" vertical="center"/>
    </xf>
    <xf numFmtId="44" fontId="23" fillId="0" borderId="6" xfId="1" applyFont="1" applyBorder="1" applyAlignment="1" applyProtection="1">
      <alignment horizontal="center" vertical="center"/>
    </xf>
    <xf numFmtId="44" fontId="19" fillId="8" borderId="2" xfId="1" applyFont="1" applyFill="1" applyBorder="1" applyAlignment="1" applyProtection="1">
      <alignment horizontal="center" vertical="center"/>
    </xf>
    <xf numFmtId="0" fontId="19" fillId="0" borderId="0" xfId="3" applyFont="1"/>
    <xf numFmtId="0" fontId="19" fillId="5" borderId="0" xfId="3" applyFont="1" applyFill="1" applyAlignment="1">
      <alignment horizontal="right"/>
    </xf>
    <xf numFmtId="2" fontId="19" fillId="5" borderId="0" xfId="2" applyFont="1" applyFill="1" applyBorder="1" applyAlignment="1" applyProtection="1">
      <alignment vertical="center"/>
    </xf>
    <xf numFmtId="164" fontId="13" fillId="5" borderId="0" xfId="0" applyNumberFormat="1" applyFont="1" applyFill="1" applyAlignment="1">
      <alignment horizontal="right"/>
    </xf>
    <xf numFmtId="0" fontId="14" fillId="5" borderId="0" xfId="0" applyFont="1" applyFill="1" applyAlignment="1">
      <alignment horizontal="center" vertical="center"/>
    </xf>
    <xf numFmtId="0" fontId="25" fillId="5" borderId="0" xfId="0" applyFont="1" applyFill="1"/>
    <xf numFmtId="0" fontId="16" fillId="0" borderId="0" xfId="0" applyFont="1" applyAlignment="1">
      <alignment horizontal="right" vertical="center"/>
    </xf>
    <xf numFmtId="164" fontId="16" fillId="0" borderId="0" xfId="0" applyNumberFormat="1" applyFont="1" applyAlignment="1">
      <alignment horizontal="center" vertical="center"/>
    </xf>
    <xf numFmtId="0" fontId="19" fillId="0" borderId="17" xfId="0" applyFont="1" applyBorder="1"/>
    <xf numFmtId="0" fontId="20" fillId="0" borderId="19" xfId="0" applyFont="1" applyBorder="1" applyAlignment="1">
      <alignment horizontal="center"/>
    </xf>
    <xf numFmtId="0" fontId="19" fillId="0" borderId="20" xfId="0" applyFont="1" applyBorder="1"/>
    <xf numFmtId="0" fontId="26" fillId="5" borderId="0" xfId="0" applyFont="1" applyFill="1"/>
    <xf numFmtId="0" fontId="26" fillId="0" borderId="0" xfId="0" applyFont="1"/>
    <xf numFmtId="0" fontId="19" fillId="5" borderId="17" xfId="3" applyFont="1" applyFill="1" applyBorder="1"/>
    <xf numFmtId="44" fontId="20" fillId="5" borderId="17" xfId="1" applyFont="1" applyFill="1" applyBorder="1" applyAlignment="1" applyProtection="1">
      <alignment horizontal="center" vertical="center"/>
    </xf>
    <xf numFmtId="0" fontId="20" fillId="0" borderId="13" xfId="3" applyFont="1" applyBorder="1" applyAlignment="1">
      <alignment horizontal="center"/>
    </xf>
    <xf numFmtId="44" fontId="20" fillId="5" borderId="15" xfId="1" applyFont="1" applyFill="1" applyBorder="1" applyAlignment="1" applyProtection="1">
      <alignment horizontal="center" vertical="center"/>
    </xf>
    <xf numFmtId="0" fontId="20" fillId="0" borderId="16" xfId="3" applyFont="1" applyBorder="1" applyAlignment="1">
      <alignment horizontal="center"/>
    </xf>
    <xf numFmtId="165" fontId="19" fillId="0" borderId="17" xfId="3" applyNumberFormat="1" applyFont="1" applyBorder="1" applyAlignment="1">
      <alignment horizontal="center" vertical="center"/>
    </xf>
    <xf numFmtId="44" fontId="20" fillId="0" borderId="18" xfId="1" applyFont="1" applyFill="1" applyBorder="1" applyAlignment="1" applyProtection="1">
      <alignment horizontal="center" vertical="center"/>
    </xf>
    <xf numFmtId="0" fontId="20" fillId="0" borderId="16" xfId="4" applyFont="1" applyBorder="1" applyAlignment="1">
      <alignment horizontal="center" vertical="center"/>
    </xf>
    <xf numFmtId="2" fontId="20" fillId="0" borderId="30" xfId="2" applyFont="1" applyFill="1" applyBorder="1" applyAlignment="1" applyProtection="1">
      <alignment vertical="center"/>
    </xf>
    <xf numFmtId="0" fontId="20" fillId="5" borderId="16" xfId="4" applyFont="1" applyFill="1" applyBorder="1" applyAlignment="1">
      <alignment horizontal="center" vertical="center"/>
    </xf>
    <xf numFmtId="0" fontId="19" fillId="0" borderId="13" xfId="3" applyFont="1" applyBorder="1" applyAlignment="1">
      <alignment horizontal="center"/>
    </xf>
    <xf numFmtId="44" fontId="20" fillId="0" borderId="15" xfId="1" applyFont="1" applyBorder="1" applyAlignment="1" applyProtection="1">
      <alignment horizontal="center" vertical="center"/>
    </xf>
    <xf numFmtId="2" fontId="19" fillId="0" borderId="17" xfId="2" applyFont="1" applyFill="1" applyBorder="1" applyAlignment="1" applyProtection="1"/>
    <xf numFmtId="2" fontId="19" fillId="0" borderId="23" xfId="2" applyFont="1" applyFill="1" applyBorder="1" applyAlignment="1" applyProtection="1">
      <alignment horizontal="center" vertical="center"/>
    </xf>
    <xf numFmtId="2" fontId="19" fillId="0" borderId="23" xfId="2" applyFont="1" applyFill="1" applyBorder="1" applyAlignment="1" applyProtection="1"/>
    <xf numFmtId="2" fontId="19" fillId="5" borderId="23" xfId="2" applyFont="1" applyFill="1" applyBorder="1" applyAlignment="1" applyProtection="1">
      <alignment horizontal="center" vertical="center"/>
    </xf>
    <xf numFmtId="44" fontId="19" fillId="0" borderId="18" xfId="1" applyFont="1" applyFill="1" applyBorder="1" applyAlignment="1" applyProtection="1">
      <alignment horizontal="center" vertical="center"/>
    </xf>
    <xf numFmtId="44" fontId="20" fillId="5" borderId="18" xfId="1" applyFont="1" applyFill="1" applyBorder="1" applyAlignment="1" applyProtection="1">
      <alignment horizontal="center" vertical="center"/>
    </xf>
    <xf numFmtId="0" fontId="19" fillId="0" borderId="37" xfId="3" applyFont="1" applyBorder="1" applyAlignment="1">
      <alignment horizontal="center"/>
    </xf>
    <xf numFmtId="2" fontId="19" fillId="0" borderId="22" xfId="2" applyFont="1" applyFill="1" applyBorder="1" applyAlignment="1" applyProtection="1">
      <alignment vertical="center"/>
    </xf>
    <xf numFmtId="2" fontId="19" fillId="0" borderId="38" xfId="2" applyFont="1" applyFill="1" applyBorder="1" applyAlignment="1" applyProtection="1">
      <alignment horizontal="center" vertical="center"/>
    </xf>
    <xf numFmtId="44" fontId="19" fillId="5" borderId="37" xfId="1" applyFont="1" applyFill="1" applyBorder="1" applyAlignment="1" applyProtection="1">
      <alignment horizontal="center" vertical="center"/>
    </xf>
    <xf numFmtId="0" fontId="19" fillId="0" borderId="22" xfId="3" applyFont="1" applyBorder="1" applyAlignment="1">
      <alignment horizontal="center"/>
    </xf>
    <xf numFmtId="44" fontId="20" fillId="0" borderId="39" xfId="1" applyFont="1" applyBorder="1" applyAlignment="1" applyProtection="1">
      <alignment horizontal="center" vertical="center"/>
    </xf>
    <xf numFmtId="2" fontId="19" fillId="0" borderId="40" xfId="2" applyFont="1" applyFill="1" applyBorder="1" applyAlignment="1" applyProtection="1">
      <alignment vertical="center"/>
    </xf>
    <xf numFmtId="2" fontId="19" fillId="0" borderId="0" xfId="2" applyFont="1" applyFill="1" applyBorder="1" applyAlignment="1" applyProtection="1">
      <alignment horizontal="center" vertical="center"/>
    </xf>
    <xf numFmtId="44" fontId="19" fillId="0" borderId="41" xfId="1" applyFont="1" applyFill="1" applyBorder="1" applyAlignment="1" applyProtection="1">
      <alignment horizontal="center" vertical="center"/>
    </xf>
    <xf numFmtId="0" fontId="19" fillId="0" borderId="41" xfId="3" applyFont="1" applyBorder="1" applyAlignment="1">
      <alignment horizontal="center" vertical="center"/>
    </xf>
    <xf numFmtId="44" fontId="20" fillId="0" borderId="41" xfId="1" applyFont="1" applyFill="1" applyBorder="1" applyAlignment="1" applyProtection="1">
      <alignment horizontal="center" vertical="center"/>
    </xf>
    <xf numFmtId="0" fontId="27" fillId="5" borderId="0" xfId="0" applyFont="1" applyFill="1"/>
    <xf numFmtId="0" fontId="5" fillId="5" borderId="0" xfId="0" applyFont="1" applyFill="1"/>
    <xf numFmtId="0" fontId="12" fillId="3" borderId="0" xfId="0" applyFont="1" applyFill="1" applyAlignment="1">
      <alignment horizontal="right"/>
    </xf>
    <xf numFmtId="164" fontId="12" fillId="3" borderId="0" xfId="0" applyNumberFormat="1" applyFont="1" applyFill="1"/>
    <xf numFmtId="164" fontId="12" fillId="3" borderId="2" xfId="0" applyNumberFormat="1" applyFont="1" applyFill="1" applyBorder="1" applyAlignment="1">
      <alignment vertical="center" wrapText="1"/>
    </xf>
    <xf numFmtId="164" fontId="24" fillId="7" borderId="11" xfId="0" applyNumberFormat="1" applyFont="1" applyFill="1" applyBorder="1" applyAlignment="1">
      <alignment horizontal="center" vertical="center"/>
    </xf>
    <xf numFmtId="164" fontId="20" fillId="0" borderId="36" xfId="3" applyNumberFormat="1" applyFont="1" applyBorder="1" applyAlignment="1">
      <alignment horizontal="center"/>
    </xf>
    <xf numFmtId="164" fontId="20" fillId="0" borderId="42" xfId="0" applyNumberFormat="1" applyFont="1" applyBorder="1" applyAlignment="1">
      <alignment horizontal="center"/>
    </xf>
    <xf numFmtId="0" fontId="18" fillId="8" borderId="1" xfId="0" applyFont="1" applyFill="1" applyBorder="1" applyAlignment="1">
      <alignment horizontal="right"/>
    </xf>
    <xf numFmtId="2" fontId="19" fillId="0" borderId="0" xfId="2" applyFont="1" applyFill="1" applyBorder="1" applyAlignment="1" applyProtection="1">
      <alignment vertical="center"/>
    </xf>
    <xf numFmtId="44" fontId="19" fillId="8" borderId="24" xfId="1" applyFont="1" applyFill="1" applyBorder="1" applyAlignment="1" applyProtection="1">
      <alignment horizontal="center" vertical="center"/>
    </xf>
    <xf numFmtId="1" fontId="24" fillId="2" borderId="43" xfId="0" applyNumberFormat="1" applyFont="1" applyFill="1" applyBorder="1" applyAlignment="1" applyProtection="1">
      <alignment horizontal="center" vertical="center"/>
      <protection locked="0"/>
    </xf>
    <xf numFmtId="0" fontId="20" fillId="5" borderId="17" xfId="4" applyFont="1" applyFill="1" applyBorder="1" applyAlignment="1">
      <alignment horizontal="center" vertical="center"/>
    </xf>
    <xf numFmtId="0" fontId="18" fillId="11" borderId="11" xfId="3" applyFont="1" applyFill="1" applyBorder="1"/>
    <xf numFmtId="0" fontId="19" fillId="11" borderId="11" xfId="3" applyFont="1" applyFill="1" applyBorder="1" applyAlignment="1">
      <alignment horizontal="center"/>
    </xf>
    <xf numFmtId="164" fontId="20" fillId="11" borderId="11" xfId="3" applyNumberFormat="1" applyFont="1" applyFill="1" applyBorder="1" applyAlignment="1">
      <alignment horizontal="center"/>
    </xf>
    <xf numFmtId="164" fontId="21" fillId="11" borderId="2" xfId="3" applyNumberFormat="1" applyFont="1" applyFill="1" applyBorder="1" applyAlignment="1">
      <alignment horizontal="center"/>
    </xf>
    <xf numFmtId="0" fontId="18" fillId="12" borderId="11" xfId="3" applyFont="1" applyFill="1" applyBorder="1"/>
    <xf numFmtId="0" fontId="19" fillId="12" borderId="11" xfId="3" applyFont="1" applyFill="1" applyBorder="1" applyAlignment="1">
      <alignment horizontal="center"/>
    </xf>
    <xf numFmtId="164" fontId="20" fillId="12" borderId="11" xfId="3" applyNumberFormat="1" applyFont="1" applyFill="1" applyBorder="1" applyAlignment="1">
      <alignment horizontal="center"/>
    </xf>
    <xf numFmtId="164" fontId="19" fillId="12" borderId="11" xfId="3" applyNumberFormat="1" applyFont="1" applyFill="1" applyBorder="1" applyAlignment="1">
      <alignment horizontal="center"/>
    </xf>
    <xf numFmtId="164" fontId="21" fillId="12" borderId="2" xfId="3" applyNumberFormat="1" applyFont="1" applyFill="1" applyBorder="1" applyAlignment="1">
      <alignment horizontal="center"/>
    </xf>
    <xf numFmtId="0" fontId="18" fillId="14" borderId="11" xfId="3" applyFont="1" applyFill="1" applyBorder="1"/>
    <xf numFmtId="0" fontId="19" fillId="14" borderId="11" xfId="3" applyFont="1" applyFill="1" applyBorder="1" applyAlignment="1">
      <alignment horizontal="center"/>
    </xf>
    <xf numFmtId="164" fontId="20" fillId="14" borderId="11" xfId="3" applyNumberFormat="1" applyFont="1" applyFill="1" applyBorder="1" applyAlignment="1">
      <alignment horizontal="center"/>
    </xf>
    <xf numFmtId="164" fontId="19" fillId="14" borderId="11" xfId="3" applyNumberFormat="1" applyFont="1" applyFill="1" applyBorder="1" applyAlignment="1">
      <alignment horizontal="center"/>
    </xf>
    <xf numFmtId="164" fontId="21" fillId="14" borderId="2" xfId="3" applyNumberFormat="1" applyFont="1" applyFill="1" applyBorder="1" applyAlignment="1">
      <alignment horizontal="center"/>
    </xf>
    <xf numFmtId="0" fontId="30" fillId="6" borderId="3" xfId="2" applyNumberFormat="1" applyFont="1" applyFill="1" applyBorder="1" applyAlignment="1" applyProtection="1">
      <alignment vertical="center" shrinkToFit="1"/>
    </xf>
    <xf numFmtId="0" fontId="30" fillId="6" borderId="12" xfId="2" applyNumberFormat="1" applyFont="1" applyFill="1" applyBorder="1" applyAlignment="1" applyProtection="1">
      <alignment horizontal="center" vertical="center" shrinkToFit="1"/>
    </xf>
    <xf numFmtId="0" fontId="30" fillId="6" borderId="3" xfId="2" applyNumberFormat="1" applyFont="1" applyFill="1" applyBorder="1" applyAlignment="1" applyProtection="1">
      <alignment horizontal="center" vertical="center" shrinkToFit="1"/>
    </xf>
    <xf numFmtId="0" fontId="30" fillId="6" borderId="3" xfId="2" applyNumberFormat="1" applyFont="1" applyFill="1" applyBorder="1" applyAlignment="1" applyProtection="1">
      <alignment horizontal="center" vertical="center" wrapText="1" shrinkToFit="1"/>
    </xf>
    <xf numFmtId="0" fontId="20" fillId="0" borderId="19" xfId="0" applyFont="1" applyBorder="1" applyAlignment="1">
      <alignment horizontal="center" vertical="center" wrapText="1"/>
    </xf>
    <xf numFmtId="0" fontId="18" fillId="0" borderId="9" xfId="3" applyFont="1" applyBorder="1" applyAlignment="1">
      <alignment vertical="center"/>
    </xf>
    <xf numFmtId="0" fontId="20" fillId="0" borderId="14" xfId="3" applyFont="1" applyBorder="1" applyAlignment="1">
      <alignment horizontal="center" vertical="center"/>
    </xf>
    <xf numFmtId="164" fontId="4" fillId="7" borderId="2" xfId="0" applyNumberFormat="1" applyFont="1" applyFill="1" applyBorder="1" applyAlignment="1">
      <alignment horizontal="center" vertical="center"/>
    </xf>
    <xf numFmtId="44" fontId="32" fillId="13" borderId="2" xfId="1" applyFont="1" applyFill="1" applyBorder="1" applyAlignment="1" applyProtection="1">
      <alignment horizontal="center" vertical="center"/>
    </xf>
    <xf numFmtId="0" fontId="30" fillId="6" borderId="1" xfId="3" applyFont="1" applyFill="1" applyBorder="1" applyAlignment="1">
      <alignment horizontal="left" vertical="center"/>
    </xf>
    <xf numFmtId="0" fontId="30" fillId="6" borderId="1" xfId="2" applyNumberFormat="1" applyFont="1" applyFill="1" applyBorder="1" applyAlignment="1" applyProtection="1">
      <alignment vertical="center" shrinkToFit="1"/>
    </xf>
    <xf numFmtId="0" fontId="30" fillId="6" borderId="1" xfId="2" applyNumberFormat="1" applyFont="1" applyFill="1" applyBorder="1" applyAlignment="1" applyProtection="1">
      <alignment horizontal="center" vertical="center" shrinkToFit="1"/>
    </xf>
    <xf numFmtId="0" fontId="30" fillId="6" borderId="24" xfId="2" applyNumberFormat="1" applyFont="1" applyFill="1" applyBorder="1" applyAlignment="1" applyProtection="1">
      <alignment horizontal="center" vertical="center" shrinkToFit="1"/>
    </xf>
    <xf numFmtId="0" fontId="19" fillId="5" borderId="20" xfId="3" applyFont="1" applyFill="1" applyBorder="1"/>
    <xf numFmtId="44" fontId="20" fillId="5" borderId="20" xfId="1" applyFont="1" applyFill="1" applyBorder="1" applyAlignment="1" applyProtection="1">
      <alignment horizontal="center" vertical="center"/>
    </xf>
    <xf numFmtId="0" fontId="19" fillId="0" borderId="0" xfId="3" applyFont="1" applyAlignment="1">
      <alignment horizontal="center" vertical="center"/>
    </xf>
    <xf numFmtId="164" fontId="20" fillId="0" borderId="0" xfId="3" applyNumberFormat="1" applyFont="1" applyAlignment="1">
      <alignment horizontal="center"/>
    </xf>
    <xf numFmtId="164" fontId="20" fillId="0" borderId="6" xfId="0" applyNumberFormat="1" applyFont="1" applyBorder="1" applyAlignment="1">
      <alignment horizontal="center"/>
    </xf>
    <xf numFmtId="0" fontId="19" fillId="0" borderId="14" xfId="3" applyFont="1" applyBorder="1" applyAlignment="1" applyProtection="1">
      <alignment horizontal="center"/>
      <protection locked="0"/>
    </xf>
    <xf numFmtId="8" fontId="20" fillId="5" borderId="17" xfId="1" applyNumberFormat="1" applyFont="1" applyFill="1" applyBorder="1" applyAlignment="1" applyProtection="1">
      <alignment horizontal="center" vertical="center" wrapText="1"/>
    </xf>
    <xf numFmtId="1" fontId="19" fillId="5" borderId="17" xfId="3" applyNumberFormat="1" applyFont="1" applyFill="1" applyBorder="1" applyAlignment="1" applyProtection="1">
      <alignment horizontal="center" vertical="center"/>
      <protection locked="0"/>
    </xf>
    <xf numFmtId="2" fontId="19" fillId="0" borderId="22" xfId="3" applyNumberFormat="1" applyFont="1" applyBorder="1" applyAlignment="1">
      <alignment horizontal="left"/>
    </xf>
    <xf numFmtId="2" fontId="19" fillId="0" borderId="22" xfId="3" applyNumberFormat="1" applyFont="1" applyBorder="1" applyAlignment="1">
      <alignment horizontal="center" vertical="center"/>
    </xf>
    <xf numFmtId="8" fontId="20" fillId="5" borderId="22" xfId="1" applyNumberFormat="1" applyFont="1" applyFill="1" applyBorder="1" applyAlignment="1" applyProtection="1">
      <alignment horizontal="center" vertical="center" wrapText="1"/>
    </xf>
    <xf numFmtId="1" fontId="19" fillId="5" borderId="22" xfId="3" applyNumberFormat="1" applyFont="1" applyFill="1" applyBorder="1" applyAlignment="1" applyProtection="1">
      <alignment horizontal="center" vertical="center"/>
      <protection locked="0"/>
    </xf>
    <xf numFmtId="164" fontId="19" fillId="8" borderId="10" xfId="1" applyNumberFormat="1" applyFont="1" applyFill="1" applyBorder="1" applyAlignment="1" applyProtection="1">
      <alignment horizontal="center" vertical="center"/>
    </xf>
    <xf numFmtId="0" fontId="19" fillId="5" borderId="37" xfId="3" applyFont="1" applyFill="1" applyBorder="1" applyAlignment="1">
      <alignment horizontal="center" shrinkToFit="1"/>
    </xf>
    <xf numFmtId="0" fontId="19" fillId="5" borderId="13" xfId="3" applyFont="1" applyFill="1" applyBorder="1" applyAlignment="1">
      <alignment horizontal="center"/>
    </xf>
    <xf numFmtId="8" fontId="19" fillId="5" borderId="14" xfId="1" applyNumberFormat="1" applyFont="1" applyFill="1" applyBorder="1" applyAlignment="1" applyProtection="1">
      <alignment horizontal="center" vertical="center" wrapText="1"/>
    </xf>
    <xf numFmtId="1" fontId="19" fillId="5" borderId="14" xfId="3" applyNumberFormat="1" applyFont="1" applyFill="1" applyBorder="1" applyAlignment="1" applyProtection="1">
      <alignment horizontal="center" vertical="center"/>
      <protection locked="0"/>
    </xf>
    <xf numFmtId="164" fontId="19" fillId="0" borderId="17" xfId="2" applyNumberFormat="1" applyFont="1" applyFill="1" applyBorder="1" applyAlignment="1" applyProtection="1">
      <alignment horizontal="center" vertical="center" wrapText="1"/>
    </xf>
    <xf numFmtId="164" fontId="19" fillId="0" borderId="14" xfId="2" applyNumberFormat="1" applyFont="1" applyFill="1" applyBorder="1" applyAlignment="1" applyProtection="1">
      <alignment horizontal="center" vertical="center" wrapText="1"/>
    </xf>
    <xf numFmtId="164" fontId="19" fillId="0" borderId="20" xfId="2" applyNumberFormat="1" applyFont="1" applyFill="1" applyBorder="1" applyAlignment="1" applyProtection="1">
      <alignment horizontal="center" vertical="center" wrapText="1"/>
    </xf>
    <xf numFmtId="164" fontId="19" fillId="0" borderId="36" xfId="3" applyNumberFormat="1" applyFont="1" applyBorder="1" applyAlignment="1">
      <alignment horizontal="center"/>
    </xf>
    <xf numFmtId="164" fontId="19" fillId="0" borderId="23" xfId="3" applyNumberFormat="1" applyFont="1" applyBorder="1" applyAlignment="1">
      <alignment horizontal="center"/>
    </xf>
    <xf numFmtId="164" fontId="19" fillId="0" borderId="26" xfId="5" applyNumberFormat="1" applyFont="1" applyFill="1" applyBorder="1" applyAlignment="1" applyProtection="1">
      <alignment horizontal="center" vertical="center"/>
    </xf>
    <xf numFmtId="164" fontId="19" fillId="0" borderId="14" xfId="5" applyNumberFormat="1" applyFont="1" applyFill="1" applyBorder="1" applyAlignment="1" applyProtection="1">
      <alignment horizontal="center" vertical="center"/>
    </xf>
    <xf numFmtId="164" fontId="19" fillId="0" borderId="17" xfId="5" applyNumberFormat="1" applyFont="1" applyFill="1" applyBorder="1" applyAlignment="1" applyProtection="1">
      <alignment horizontal="center" vertical="center"/>
    </xf>
    <xf numFmtId="164" fontId="19" fillId="0" borderId="20" xfId="5" applyNumberFormat="1" applyFont="1" applyFill="1" applyBorder="1" applyAlignment="1" applyProtection="1">
      <alignment horizontal="center" vertical="center"/>
    </xf>
    <xf numFmtId="164" fontId="19" fillId="0" borderId="29" xfId="5" applyNumberFormat="1" applyFont="1" applyFill="1" applyBorder="1" applyAlignment="1" applyProtection="1">
      <alignment horizontal="center" vertical="center"/>
    </xf>
    <xf numFmtId="0" fontId="20" fillId="0" borderId="17" xfId="3" applyFont="1" applyBorder="1" applyAlignment="1">
      <alignment horizontal="center"/>
    </xf>
    <xf numFmtId="0" fontId="20" fillId="0" borderId="17" xfId="4" applyFont="1" applyBorder="1" applyAlignment="1">
      <alignment horizontal="center" vertical="center"/>
    </xf>
    <xf numFmtId="0" fontId="20" fillId="5" borderId="17" xfId="0" applyFont="1" applyFill="1" applyBorder="1" applyAlignment="1">
      <alignment horizontal="center"/>
    </xf>
    <xf numFmtId="44" fontId="19" fillId="0" borderId="17" xfId="1" applyFont="1" applyFill="1" applyBorder="1" applyAlignment="1" applyProtection="1">
      <alignment horizontal="center" vertical="center"/>
    </xf>
    <xf numFmtId="0" fontId="19" fillId="0" borderId="17" xfId="3" applyFont="1" applyBorder="1" applyAlignment="1" applyProtection="1">
      <alignment horizontal="center" vertical="center"/>
      <protection locked="0"/>
    </xf>
    <xf numFmtId="44" fontId="20" fillId="0" borderId="6" xfId="1" applyFont="1" applyFill="1" applyBorder="1" applyAlignment="1" applyProtection="1">
      <alignment horizontal="center" vertical="center"/>
    </xf>
    <xf numFmtId="2" fontId="19" fillId="0" borderId="30" xfId="2" applyFont="1" applyFill="1" applyBorder="1" applyAlignment="1" applyProtection="1">
      <alignment vertical="center"/>
    </xf>
    <xf numFmtId="2" fontId="19" fillId="0" borderId="14" xfId="2" applyFont="1" applyFill="1" applyBorder="1" applyAlignment="1" applyProtection="1"/>
    <xf numFmtId="44" fontId="19" fillId="5" borderId="14" xfId="1" applyFont="1" applyFill="1" applyBorder="1" applyAlignment="1" applyProtection="1">
      <alignment horizontal="center" vertical="center"/>
    </xf>
    <xf numFmtId="44" fontId="19" fillId="5" borderId="17" xfId="1" applyFont="1" applyFill="1" applyBorder="1" applyAlignment="1" applyProtection="1">
      <alignment horizontal="center" vertical="center"/>
    </xf>
    <xf numFmtId="49" fontId="19" fillId="0" borderId="16" xfId="4" applyNumberFormat="1" applyFont="1" applyBorder="1" applyAlignment="1">
      <alignment horizontal="center" vertical="center"/>
    </xf>
    <xf numFmtId="2" fontId="20" fillId="0" borderId="23" xfId="2" applyFont="1" applyFill="1" applyBorder="1" applyAlignment="1" applyProtection="1">
      <alignment vertical="center"/>
    </xf>
    <xf numFmtId="49" fontId="19" fillId="5" borderId="16" xfId="4" applyNumberFormat="1" applyFont="1" applyFill="1" applyBorder="1" applyAlignment="1">
      <alignment horizontal="center" vertical="center"/>
    </xf>
    <xf numFmtId="2" fontId="20" fillId="5" borderId="23" xfId="2" applyFont="1" applyFill="1" applyBorder="1" applyAlignment="1" applyProtection="1">
      <alignment vertical="center"/>
    </xf>
    <xf numFmtId="0" fontId="19" fillId="0" borderId="16" xfId="4" applyFont="1" applyBorder="1" applyAlignment="1">
      <alignment horizontal="center" vertical="center"/>
    </xf>
    <xf numFmtId="0" fontId="19" fillId="0" borderId="17" xfId="4" applyFont="1" applyBorder="1" applyAlignment="1">
      <alignment horizontal="left"/>
    </xf>
    <xf numFmtId="0" fontId="19" fillId="0" borderId="17" xfId="4" applyFont="1" applyBorder="1" applyAlignment="1">
      <alignment horizontal="center" vertical="center"/>
    </xf>
    <xf numFmtId="1" fontId="19" fillId="0" borderId="16" xfId="0" applyNumberFormat="1" applyFont="1" applyBorder="1" applyAlignment="1">
      <alignment horizontal="center" wrapText="1"/>
    </xf>
    <xf numFmtId="44" fontId="19" fillId="0" borderId="17" xfId="1" applyFont="1" applyFill="1" applyBorder="1" applyAlignment="1" applyProtection="1">
      <alignment horizontal="center" vertical="center" wrapText="1"/>
    </xf>
    <xf numFmtId="0" fontId="20" fillId="5" borderId="29" xfId="4" applyFont="1" applyFill="1" applyBorder="1" applyAlignment="1">
      <alignment horizontal="center" vertical="center"/>
    </xf>
    <xf numFmtId="2" fontId="20" fillId="5" borderId="29" xfId="2" applyFont="1" applyFill="1" applyBorder="1" applyAlignment="1" applyProtection="1">
      <alignment vertical="center"/>
    </xf>
    <xf numFmtId="2" fontId="20" fillId="5" borderId="29" xfId="2" applyFont="1" applyFill="1" applyBorder="1" applyAlignment="1" applyProtection="1">
      <alignment horizontal="center" vertical="center"/>
    </xf>
    <xf numFmtId="164" fontId="20" fillId="0" borderId="29" xfId="2" applyNumberFormat="1" applyFont="1" applyFill="1" applyBorder="1" applyAlignment="1" applyProtection="1">
      <alignment horizontal="center" vertical="center" wrapText="1"/>
    </xf>
    <xf numFmtId="0" fontId="20" fillId="0" borderId="29" xfId="3" applyFont="1" applyBorder="1" applyAlignment="1">
      <alignment horizontal="center" vertical="center"/>
    </xf>
    <xf numFmtId="164" fontId="20" fillId="0" borderId="29" xfId="0" applyNumberFormat="1" applyFont="1" applyBorder="1" applyAlignment="1">
      <alignment horizontal="center"/>
    </xf>
    <xf numFmtId="0" fontId="19" fillId="5" borderId="17" xfId="3" applyFont="1" applyFill="1" applyBorder="1" applyAlignment="1">
      <alignment horizontal="center"/>
    </xf>
    <xf numFmtId="0" fontId="20" fillId="0" borderId="13" xfId="0" applyFont="1" applyBorder="1" applyAlignment="1">
      <alignment horizontal="center"/>
    </xf>
    <xf numFmtId="44" fontId="19" fillId="0" borderId="14" xfId="1" applyFont="1" applyFill="1" applyBorder="1" applyAlignment="1" applyProtection="1">
      <alignment horizontal="center" vertical="center"/>
    </xf>
    <xf numFmtId="0" fontId="19" fillId="5" borderId="20" xfId="3" applyFont="1" applyFill="1" applyBorder="1" applyAlignment="1">
      <alignment horizontal="center"/>
    </xf>
    <xf numFmtId="44" fontId="19" fillId="5" borderId="20" xfId="1" applyFont="1" applyFill="1" applyBorder="1" applyAlignment="1" applyProtection="1">
      <alignment horizontal="center" vertical="center"/>
    </xf>
    <xf numFmtId="0" fontId="28" fillId="0" borderId="0" xfId="0" applyFont="1" applyAlignment="1">
      <alignment horizontal="center" vertical="top" wrapText="1"/>
    </xf>
    <xf numFmtId="0" fontId="4" fillId="0" borderId="0" xfId="0" applyFont="1" applyAlignment="1">
      <alignment horizontal="center"/>
    </xf>
    <xf numFmtId="0" fontId="2" fillId="2" borderId="1" xfId="0" applyFont="1" applyFill="1" applyBorder="1" applyAlignment="1" applyProtection="1">
      <alignment horizontal="left"/>
      <protection locked="0"/>
    </xf>
    <xf numFmtId="0" fontId="2" fillId="2" borderId="2" xfId="0" applyFont="1" applyFill="1" applyBorder="1" applyAlignment="1" applyProtection="1">
      <alignment horizontal="left"/>
      <protection locked="0"/>
    </xf>
    <xf numFmtId="0" fontId="2" fillId="0" borderId="0" xfId="0" applyFont="1" applyAlignment="1">
      <alignment horizontal="left"/>
    </xf>
    <xf numFmtId="0" fontId="0" fillId="2" borderId="3"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2" fillId="0" borderId="0" xfId="0" applyFont="1" applyAlignment="1">
      <alignment horizontal="left" wrapText="1"/>
    </xf>
    <xf numFmtId="0" fontId="2" fillId="2" borderId="3" xfId="0" applyFont="1" applyFill="1" applyBorder="1" applyAlignment="1" applyProtection="1">
      <alignment horizontal="left" wrapText="1"/>
      <protection locked="0"/>
    </xf>
    <xf numFmtId="0" fontId="2" fillId="2" borderId="7" xfId="0" applyFont="1" applyFill="1" applyBorder="1" applyAlignment="1" applyProtection="1">
      <alignment horizontal="left" wrapText="1"/>
      <protection locked="0"/>
    </xf>
    <xf numFmtId="0" fontId="2" fillId="2" borderId="4" xfId="0" applyFont="1" applyFill="1" applyBorder="1" applyAlignment="1" applyProtection="1">
      <alignment horizontal="left" wrapText="1"/>
      <protection locked="0"/>
    </xf>
    <xf numFmtId="0" fontId="2" fillId="2" borderId="8" xfId="0" applyFont="1" applyFill="1" applyBorder="1" applyAlignment="1" applyProtection="1">
      <alignment horizontal="left" wrapText="1"/>
      <protection locked="0"/>
    </xf>
    <xf numFmtId="0" fontId="2" fillId="2" borderId="9" xfId="0" applyFont="1" applyFill="1" applyBorder="1" applyAlignment="1" applyProtection="1">
      <alignment horizontal="left" wrapText="1"/>
      <protection locked="0"/>
    </xf>
    <xf numFmtId="0" fontId="2" fillId="2" borderId="10" xfId="0" applyFont="1" applyFill="1" applyBorder="1" applyAlignment="1" applyProtection="1">
      <alignment horizontal="left" wrapText="1"/>
      <protection locked="0"/>
    </xf>
    <xf numFmtId="0" fontId="8" fillId="0" borderId="0" xfId="0" applyFont="1" applyAlignment="1">
      <alignment horizontal="left" vertical="top"/>
    </xf>
    <xf numFmtId="0" fontId="9" fillId="3" borderId="0" xfId="0" applyFont="1" applyFill="1" applyAlignment="1">
      <alignment horizontal="left" vertical="center"/>
    </xf>
    <xf numFmtId="0" fontId="10" fillId="3" borderId="0" xfId="0" applyFont="1" applyFill="1" applyAlignment="1">
      <alignment horizontal="left" vertical="center"/>
    </xf>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2" fontId="30" fillId="17" borderId="5" xfId="3" applyNumberFormat="1" applyFont="1" applyFill="1" applyBorder="1" applyAlignment="1">
      <alignment horizontal="left"/>
    </xf>
    <xf numFmtId="2" fontId="30" fillId="17" borderId="0" xfId="3" applyNumberFormat="1" applyFont="1" applyFill="1" applyAlignment="1">
      <alignment horizontal="left"/>
    </xf>
    <xf numFmtId="2" fontId="30" fillId="17" borderId="6" xfId="3" applyNumberFormat="1" applyFont="1" applyFill="1" applyBorder="1" applyAlignment="1">
      <alignment horizontal="left"/>
    </xf>
    <xf numFmtId="0" fontId="30" fillId="17" borderId="5" xfId="3" applyFont="1" applyFill="1" applyBorder="1" applyAlignment="1">
      <alignment horizontal="left"/>
    </xf>
    <xf numFmtId="0" fontId="30" fillId="17" borderId="0" xfId="3" applyFont="1" applyFill="1" applyAlignment="1">
      <alignment horizontal="left"/>
    </xf>
    <xf numFmtId="0" fontId="30" fillId="17" borderId="6" xfId="3" applyFont="1" applyFill="1" applyBorder="1" applyAlignment="1">
      <alignment horizontal="left"/>
    </xf>
    <xf numFmtId="0" fontId="18" fillId="10" borderId="1" xfId="3" applyFont="1" applyFill="1" applyBorder="1" applyAlignment="1">
      <alignment horizontal="left"/>
    </xf>
    <xf numFmtId="0" fontId="18" fillId="10" borderId="11" xfId="3" applyFont="1" applyFill="1" applyBorder="1" applyAlignment="1">
      <alignment horizontal="left"/>
    </xf>
    <xf numFmtId="0" fontId="18" fillId="10" borderId="2" xfId="3" applyFont="1" applyFill="1" applyBorder="1" applyAlignment="1">
      <alignment horizontal="left"/>
    </xf>
    <xf numFmtId="0" fontId="30" fillId="15" borderId="1" xfId="3" applyFont="1" applyFill="1" applyBorder="1" applyAlignment="1">
      <alignment horizontal="left"/>
    </xf>
    <xf numFmtId="0" fontId="30" fillId="15" borderId="11" xfId="3" applyFont="1" applyFill="1" applyBorder="1" applyAlignment="1">
      <alignment horizontal="left"/>
    </xf>
    <xf numFmtId="0" fontId="30" fillId="15" borderId="2" xfId="3" applyFont="1" applyFill="1" applyBorder="1" applyAlignment="1">
      <alignment horizontal="left"/>
    </xf>
    <xf numFmtId="0" fontId="18" fillId="16" borderId="23" xfId="3" applyFont="1" applyFill="1" applyBorder="1" applyAlignment="1">
      <alignment horizontal="left"/>
    </xf>
    <xf numFmtId="0" fontId="18" fillId="16" borderId="47" xfId="3" applyFont="1" applyFill="1" applyBorder="1" applyAlignment="1">
      <alignment horizontal="left"/>
    </xf>
    <xf numFmtId="0" fontId="18" fillId="16" borderId="30" xfId="3" applyFont="1" applyFill="1" applyBorder="1" applyAlignment="1">
      <alignment horizontal="left"/>
    </xf>
    <xf numFmtId="2" fontId="30" fillId="17" borderId="8" xfId="3" applyNumberFormat="1" applyFont="1" applyFill="1" applyBorder="1" applyAlignment="1">
      <alignment horizontal="left"/>
    </xf>
    <xf numFmtId="2" fontId="30" fillId="17" borderId="9" xfId="3" applyNumberFormat="1" applyFont="1" applyFill="1" applyBorder="1" applyAlignment="1">
      <alignment horizontal="left"/>
    </xf>
    <xf numFmtId="2" fontId="30" fillId="17" borderId="10" xfId="3" applyNumberFormat="1" applyFont="1" applyFill="1" applyBorder="1" applyAlignment="1">
      <alignment horizontal="left"/>
    </xf>
    <xf numFmtId="0" fontId="18" fillId="18" borderId="46" xfId="3" applyFont="1" applyFill="1" applyBorder="1" applyAlignment="1">
      <alignment horizontal="left"/>
    </xf>
    <xf numFmtId="0" fontId="18" fillId="18" borderId="47" xfId="3" applyFont="1" applyFill="1" applyBorder="1" applyAlignment="1">
      <alignment horizontal="left"/>
    </xf>
    <xf numFmtId="0" fontId="18" fillId="18" borderId="35" xfId="3" applyFont="1" applyFill="1" applyBorder="1" applyAlignment="1">
      <alignment horizontal="left"/>
    </xf>
    <xf numFmtId="0" fontId="30" fillId="19" borderId="46" xfId="3" applyFont="1" applyFill="1" applyBorder="1" applyAlignment="1">
      <alignment horizontal="left"/>
    </xf>
    <xf numFmtId="0" fontId="30" fillId="19" borderId="47" xfId="3" applyFont="1" applyFill="1" applyBorder="1" applyAlignment="1">
      <alignment horizontal="left"/>
    </xf>
    <xf numFmtId="0" fontId="30" fillId="19" borderId="35" xfId="3" applyFont="1" applyFill="1" applyBorder="1" applyAlignment="1">
      <alignment horizontal="left"/>
    </xf>
    <xf numFmtId="0" fontId="18" fillId="20" borderId="46" xfId="3" applyFont="1" applyFill="1" applyBorder="1" applyAlignment="1">
      <alignment horizontal="left"/>
    </xf>
    <xf numFmtId="0" fontId="18" fillId="20" borderId="47" xfId="3" applyFont="1" applyFill="1" applyBorder="1" applyAlignment="1">
      <alignment horizontal="left"/>
    </xf>
    <xf numFmtId="0" fontId="18" fillId="20" borderId="35" xfId="3" applyFont="1" applyFill="1" applyBorder="1" applyAlignment="1">
      <alignment horizontal="left"/>
    </xf>
    <xf numFmtId="0" fontId="18" fillId="9" borderId="1" xfId="3" applyFont="1" applyFill="1" applyBorder="1" applyAlignment="1">
      <alignment horizontal="left"/>
    </xf>
    <xf numFmtId="0" fontId="18" fillId="9" borderId="11" xfId="3" applyFont="1" applyFill="1" applyBorder="1" applyAlignment="1">
      <alignment horizontal="left"/>
    </xf>
    <xf numFmtId="0" fontId="18" fillId="9" borderId="2" xfId="3" applyFont="1" applyFill="1" applyBorder="1" applyAlignment="1">
      <alignment horizontal="left"/>
    </xf>
    <xf numFmtId="0" fontId="14" fillId="0" borderId="0" xfId="0" applyFont="1" applyAlignment="1">
      <alignment horizontal="center"/>
    </xf>
    <xf numFmtId="14" fontId="2" fillId="0" borderId="0" xfId="0" applyNumberFormat="1" applyFont="1" applyAlignment="1">
      <alignment horizontal="left"/>
    </xf>
    <xf numFmtId="0" fontId="18" fillId="11" borderId="1" xfId="3" applyFont="1" applyFill="1" applyBorder="1"/>
    <xf numFmtId="0" fontId="18" fillId="11" borderId="11" xfId="3" applyFont="1" applyFill="1" applyBorder="1"/>
    <xf numFmtId="0" fontId="18" fillId="12" borderId="1" xfId="3" applyFont="1" applyFill="1" applyBorder="1"/>
    <xf numFmtId="0" fontId="18" fillId="12" borderId="11" xfId="3" applyFont="1" applyFill="1" applyBorder="1"/>
    <xf numFmtId="0" fontId="18" fillId="14" borderId="1" xfId="3" applyFont="1" applyFill="1" applyBorder="1"/>
    <xf numFmtId="0" fontId="18" fillId="14" borderId="11" xfId="3" applyFont="1" applyFill="1" applyBorder="1"/>
    <xf numFmtId="0" fontId="12" fillId="3" borderId="1" xfId="0" applyFont="1" applyFill="1" applyBorder="1" applyAlignment="1">
      <alignment horizontal="right" vertical="center" wrapText="1"/>
    </xf>
    <xf numFmtId="0" fontId="12" fillId="3" borderId="11" xfId="0" applyFont="1" applyFill="1" applyBorder="1" applyAlignment="1">
      <alignment horizontal="right" vertical="center" wrapText="1"/>
    </xf>
    <xf numFmtId="2" fontId="30" fillId="17" borderId="44" xfId="3" applyNumberFormat="1" applyFont="1" applyFill="1" applyBorder="1" applyAlignment="1">
      <alignment horizontal="left"/>
    </xf>
    <xf numFmtId="2" fontId="30" fillId="17" borderId="45" xfId="3" applyNumberFormat="1" applyFont="1" applyFill="1" applyBorder="1" applyAlignment="1">
      <alignment horizontal="left"/>
    </xf>
    <xf numFmtId="2" fontId="30" fillId="17" borderId="42" xfId="3" applyNumberFormat="1" applyFont="1" applyFill="1" applyBorder="1" applyAlignment="1">
      <alignment horizontal="left"/>
    </xf>
    <xf numFmtId="0" fontId="23" fillId="5" borderId="0" xfId="0" applyFont="1" applyFill="1" applyAlignment="1">
      <alignment horizontal="right"/>
    </xf>
    <xf numFmtId="0" fontId="23" fillId="5" borderId="0" xfId="0" applyFont="1" applyFill="1" applyAlignment="1">
      <alignment horizontal="right" wrapText="1"/>
    </xf>
    <xf numFmtId="0" fontId="23" fillId="0" borderId="0" xfId="0" applyFont="1" applyAlignment="1">
      <alignment horizontal="right"/>
    </xf>
    <xf numFmtId="2" fontId="30" fillId="17" borderId="3" xfId="3" applyNumberFormat="1" applyFont="1" applyFill="1" applyBorder="1" applyAlignment="1">
      <alignment horizontal="left"/>
    </xf>
    <xf numFmtId="2" fontId="30" fillId="17" borderId="7" xfId="3" applyNumberFormat="1" applyFont="1" applyFill="1" applyBorder="1" applyAlignment="1">
      <alignment horizontal="left"/>
    </xf>
    <xf numFmtId="2" fontId="30" fillId="17" borderId="4" xfId="3" applyNumberFormat="1" applyFont="1" applyFill="1" applyBorder="1" applyAlignment="1">
      <alignment horizontal="left"/>
    </xf>
    <xf numFmtId="0" fontId="31" fillId="10" borderId="1" xfId="0" applyFont="1" applyFill="1" applyBorder="1" applyAlignment="1">
      <alignment horizontal="center"/>
    </xf>
    <xf numFmtId="0" fontId="31" fillId="10" borderId="11" xfId="0" applyFont="1" applyFill="1" applyBorder="1" applyAlignment="1">
      <alignment horizontal="center"/>
    </xf>
    <xf numFmtId="0" fontId="31" fillId="10" borderId="2" xfId="0" applyFont="1" applyFill="1" applyBorder="1" applyAlignment="1">
      <alignment horizontal="center"/>
    </xf>
    <xf numFmtId="0" fontId="18" fillId="8" borderId="8" xfId="0" applyFont="1" applyFill="1" applyBorder="1" applyAlignment="1">
      <alignment horizontal="center"/>
    </xf>
    <xf numFmtId="0" fontId="18" fillId="8" borderId="9" xfId="0" applyFont="1" applyFill="1" applyBorder="1" applyAlignment="1">
      <alignment horizontal="center"/>
    </xf>
    <xf numFmtId="0" fontId="24" fillId="7" borderId="1" xfId="0" applyFont="1" applyFill="1" applyBorder="1" applyAlignment="1">
      <alignment horizontal="right" vertical="center"/>
    </xf>
    <xf numFmtId="0" fontId="24" fillId="7" borderId="11" xfId="0" applyFont="1" applyFill="1" applyBorder="1" applyAlignment="1">
      <alignment horizontal="right" vertical="center"/>
    </xf>
    <xf numFmtId="0" fontId="31" fillId="6" borderId="1" xfId="0" applyFont="1" applyFill="1" applyBorder="1" applyAlignment="1">
      <alignment horizontal="center"/>
    </xf>
    <xf numFmtId="0" fontId="31" fillId="6" borderId="11" xfId="0" applyFont="1" applyFill="1" applyBorder="1" applyAlignment="1">
      <alignment horizontal="center"/>
    </xf>
    <xf numFmtId="0" fontId="31" fillId="6" borderId="2" xfId="0" applyFont="1" applyFill="1" applyBorder="1" applyAlignment="1">
      <alignment horizontal="center"/>
    </xf>
    <xf numFmtId="0" fontId="32" fillId="13" borderId="1" xfId="0" applyFont="1" applyFill="1" applyBorder="1" applyAlignment="1">
      <alignment horizontal="right"/>
    </xf>
    <xf numFmtId="0" fontId="32" fillId="13" borderId="11" xfId="0" applyFont="1" applyFill="1" applyBorder="1" applyAlignment="1">
      <alignment horizontal="right"/>
    </xf>
    <xf numFmtId="0" fontId="14" fillId="5" borderId="0" xfId="0" applyFont="1" applyFill="1" applyAlignment="1">
      <alignment horizontal="center" vertical="center"/>
    </xf>
    <xf numFmtId="0" fontId="4" fillId="7" borderId="1" xfId="0" applyFont="1" applyFill="1" applyBorder="1" applyAlignment="1">
      <alignment horizontal="right" vertical="center"/>
    </xf>
    <xf numFmtId="0" fontId="4" fillId="7" borderId="11" xfId="0" applyFont="1" applyFill="1" applyBorder="1" applyAlignment="1">
      <alignment horizontal="right" vertical="center"/>
    </xf>
    <xf numFmtId="2" fontId="18" fillId="9" borderId="1" xfId="3" applyNumberFormat="1" applyFont="1" applyFill="1" applyBorder="1" applyAlignment="1">
      <alignment horizontal="left"/>
    </xf>
    <xf numFmtId="2" fontId="18" fillId="9" borderId="11" xfId="3" applyNumberFormat="1" applyFont="1" applyFill="1" applyBorder="1" applyAlignment="1">
      <alignment horizontal="left"/>
    </xf>
    <xf numFmtId="2" fontId="18" fillId="9" borderId="2" xfId="3" applyNumberFormat="1" applyFont="1" applyFill="1" applyBorder="1" applyAlignment="1">
      <alignment horizontal="left"/>
    </xf>
    <xf numFmtId="0" fontId="33" fillId="5" borderId="0" xfId="0" applyFont="1" applyFill="1"/>
    <xf numFmtId="0" fontId="33" fillId="0" borderId="0" xfId="0" applyFont="1"/>
    <xf numFmtId="0" fontId="0" fillId="0" borderId="0" xfId="0"/>
    <xf numFmtId="2" fontId="19" fillId="0" borderId="17" xfId="2" applyFont="1" applyFill="1" applyBorder="1" applyAlignment="1" applyProtection="1">
      <alignment vertical="center"/>
    </xf>
    <xf numFmtId="2" fontId="19" fillId="0" borderId="17" xfId="2" applyFont="1" applyFill="1" applyBorder="1" applyAlignment="1" applyProtection="1">
      <alignment horizontal="center" vertical="center"/>
    </xf>
    <xf numFmtId="44" fontId="0" fillId="5" borderId="0" xfId="1" applyFont="1" applyFill="1" applyProtection="1"/>
    <xf numFmtId="0" fontId="19" fillId="0" borderId="16" xfId="4" applyFont="1" applyBorder="1" applyAlignment="1">
      <alignment horizontal="center" vertical="center" shrinkToFit="1"/>
    </xf>
    <xf numFmtId="0" fontId="19" fillId="0" borderId="17" xfId="3" applyFont="1" applyBorder="1" applyAlignment="1">
      <alignment horizontal="center" vertical="center"/>
    </xf>
    <xf numFmtId="164" fontId="19" fillId="0" borderId="18" xfId="0" applyNumberFormat="1" applyFont="1" applyBorder="1" applyAlignment="1">
      <alignment horizontal="center"/>
    </xf>
    <xf numFmtId="0" fontId="34" fillId="0" borderId="17" xfId="0" applyFont="1" applyBorder="1" applyAlignment="1">
      <alignment vertical="center"/>
    </xf>
    <xf numFmtId="0" fontId="34" fillId="0" borderId="17" xfId="0" applyFont="1" applyBorder="1" applyAlignment="1">
      <alignment horizontal="center" vertical="center"/>
    </xf>
    <xf numFmtId="0" fontId="34" fillId="0" borderId="16" xfId="0" applyFont="1" applyBorder="1" applyAlignment="1">
      <alignment horizontal="center" vertical="center"/>
    </xf>
    <xf numFmtId="8" fontId="34" fillId="0" borderId="17" xfId="0" applyNumberFormat="1" applyFont="1" applyBorder="1" applyAlignment="1">
      <alignment horizontal="center" vertical="center" wrapText="1"/>
    </xf>
  </cellXfs>
  <cellStyles count="6">
    <cellStyle name="Currency" xfId="1" builtinId="4"/>
    <cellStyle name="Currency 2" xfId="5" xr:uid="{C5A2EC9A-5BA1-4ED4-993C-C62091903159}"/>
    <cellStyle name="Normal" xfId="0" builtinId="0"/>
    <cellStyle name="Normal 2 4" xfId="3" xr:uid="{4BCB61A7-7A94-47F0-ADB4-9D5EBD6D0B65}"/>
    <cellStyle name="Normal_Sheet1" xfId="4" xr:uid="{B5D26D3F-09B0-45BD-815F-46F944C38970}"/>
    <cellStyle name="normal_Sheet1_1" xfId="2" xr:uid="{D54E7C9F-DB4C-4117-8CAF-DE8B8E77C258}"/>
  </cellStyles>
  <dxfs count="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5E93DB"/>
      <color rgb="FF5393DB"/>
      <color rgb="FFC9C9C9"/>
      <color rgb="FF00BFB2"/>
      <color rgb="FF8A75D1"/>
      <color rgb="FF5B6770"/>
      <color rgb="FF5B67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62F50-B524-403B-A748-70B114CC9BD2}">
  <sheetPr>
    <pageSetUpPr fitToPage="1"/>
  </sheetPr>
  <dimension ref="A1:O35"/>
  <sheetViews>
    <sheetView showGridLines="0" tabSelected="1" view="pageBreakPreview" zoomScaleNormal="100" zoomScaleSheetLayoutView="100" workbookViewId="0">
      <selection activeCell="H24" sqref="H24"/>
    </sheetView>
  </sheetViews>
  <sheetFormatPr defaultColWidth="8.7109375" defaultRowHeight="15" x14ac:dyDescent="0.25"/>
  <cols>
    <col min="1" max="1" width="28.28515625" bestFit="1" customWidth="1"/>
    <col min="2" max="2" width="14.28515625" bestFit="1" customWidth="1"/>
    <col min="3" max="4" width="17.140625" customWidth="1"/>
    <col min="5" max="5" width="13.85546875" customWidth="1"/>
    <col min="6" max="6" width="27.85546875" customWidth="1"/>
  </cols>
  <sheetData>
    <row r="1" spans="1:6" ht="21" x14ac:dyDescent="0.35">
      <c r="A1" s="363" t="s">
        <v>0</v>
      </c>
      <c r="B1" s="363"/>
      <c r="C1" s="363"/>
      <c r="D1" s="363"/>
      <c r="E1" s="363"/>
      <c r="F1" s="363"/>
    </row>
    <row r="2" spans="1:6" ht="15.75" thickBot="1" x14ac:dyDescent="0.3"/>
    <row r="3" spans="1:6" ht="15.75" thickBot="1" x14ac:dyDescent="0.3">
      <c r="A3" s="1" t="s">
        <v>1</v>
      </c>
      <c r="B3" s="364"/>
      <c r="C3" s="365"/>
      <c r="D3" s="2"/>
      <c r="E3" s="366" t="s">
        <v>2</v>
      </c>
      <c r="F3" s="366"/>
    </row>
    <row r="4" spans="1:6" ht="15.75" thickBot="1" x14ac:dyDescent="0.3">
      <c r="A4" s="2" t="s">
        <v>3</v>
      </c>
      <c r="B4" s="364"/>
      <c r="C4" s="365"/>
      <c r="D4" s="2"/>
      <c r="E4" s="367"/>
      <c r="F4" s="368"/>
    </row>
    <row r="5" spans="1:6" ht="15.75" thickBot="1" x14ac:dyDescent="0.3">
      <c r="A5" s="2" t="s">
        <v>4</v>
      </c>
      <c r="B5" s="383"/>
      <c r="C5" s="384"/>
      <c r="D5" s="2"/>
      <c r="E5" s="369"/>
      <c r="F5" s="370"/>
    </row>
    <row r="6" spans="1:6" ht="15.75" thickBot="1" x14ac:dyDescent="0.3">
      <c r="A6" s="2" t="s">
        <v>5</v>
      </c>
      <c r="B6" s="383"/>
      <c r="C6" s="384"/>
      <c r="D6" s="2"/>
      <c r="E6" s="369"/>
      <c r="F6" s="370"/>
    </row>
    <row r="7" spans="1:6" x14ac:dyDescent="0.25">
      <c r="A7" s="2"/>
      <c r="B7" s="2"/>
      <c r="C7" s="2"/>
      <c r="D7" s="2"/>
      <c r="E7" s="369"/>
      <c r="F7" s="370"/>
    </row>
    <row r="8" spans="1:6" ht="15.75" thickBot="1" x14ac:dyDescent="0.3">
      <c r="A8" s="373" t="s">
        <v>6</v>
      </c>
      <c r="B8" s="373"/>
      <c r="C8" s="373"/>
      <c r="D8" s="4"/>
      <c r="E8" s="369"/>
      <c r="F8" s="370"/>
    </row>
    <row r="9" spans="1:6" ht="14.45" customHeight="1" x14ac:dyDescent="0.25">
      <c r="A9" s="374"/>
      <c r="B9" s="375"/>
      <c r="C9" s="376"/>
      <c r="D9" s="3"/>
      <c r="E9" s="369"/>
      <c r="F9" s="370"/>
    </row>
    <row r="10" spans="1:6" ht="15.75" thickBot="1" x14ac:dyDescent="0.3">
      <c r="A10" s="377"/>
      <c r="B10" s="378"/>
      <c r="C10" s="379"/>
      <c r="D10" s="3"/>
      <c r="E10" s="369"/>
      <c r="F10" s="370"/>
    </row>
    <row r="11" spans="1:6" x14ac:dyDescent="0.25">
      <c r="A11" s="3"/>
      <c r="B11" s="3"/>
      <c r="C11" s="3"/>
      <c r="D11" s="3"/>
      <c r="E11" s="369"/>
      <c r="F11" s="370"/>
    </row>
    <row r="12" spans="1:6" ht="15.75" thickBot="1" x14ac:dyDescent="0.3">
      <c r="A12" s="373" t="s">
        <v>7</v>
      </c>
      <c r="B12" s="373"/>
      <c r="C12" s="373"/>
      <c r="D12" s="4"/>
      <c r="E12" s="369"/>
      <c r="F12" s="370"/>
    </row>
    <row r="13" spans="1:6" x14ac:dyDescent="0.25">
      <c r="A13" s="374"/>
      <c r="B13" s="375"/>
      <c r="C13" s="376"/>
      <c r="D13" s="4"/>
      <c r="E13" s="369"/>
      <c r="F13" s="370"/>
    </row>
    <row r="14" spans="1:6" ht="15.75" thickBot="1" x14ac:dyDescent="0.3">
      <c r="A14" s="377"/>
      <c r="B14" s="378"/>
      <c r="C14" s="379"/>
      <c r="D14" s="4"/>
      <c r="E14" s="371"/>
      <c r="F14" s="372"/>
    </row>
    <row r="15" spans="1:6" x14ac:dyDescent="0.25">
      <c r="A15" s="2"/>
      <c r="B15" s="2"/>
      <c r="C15" s="2"/>
      <c r="D15" s="2"/>
      <c r="E15" s="5"/>
      <c r="F15" s="5"/>
    </row>
    <row r="16" spans="1:6" x14ac:dyDescent="0.25">
      <c r="A16" s="2"/>
      <c r="B16" s="2"/>
      <c r="C16" s="2"/>
      <c r="D16" s="2"/>
      <c r="E16" s="5"/>
      <c r="F16" s="5"/>
    </row>
    <row r="17" spans="1:15" x14ac:dyDescent="0.25">
      <c r="A17" s="2"/>
      <c r="B17" s="2"/>
      <c r="C17" s="2"/>
      <c r="D17" s="2"/>
      <c r="E17" s="5"/>
      <c r="F17" s="5"/>
    </row>
    <row r="18" spans="1:15" x14ac:dyDescent="0.25">
      <c r="A18" s="2"/>
      <c r="B18" s="2"/>
      <c r="C18" s="2"/>
      <c r="D18" s="2"/>
      <c r="E18" s="5"/>
      <c r="F18" s="5"/>
    </row>
    <row r="19" spans="1:15" x14ac:dyDescent="0.25">
      <c r="A19" s="2"/>
      <c r="B19" s="2"/>
      <c r="C19" s="2"/>
      <c r="D19" s="2"/>
      <c r="E19" s="5"/>
      <c r="F19" s="5"/>
    </row>
    <row r="20" spans="1:15" x14ac:dyDescent="0.25">
      <c r="A20" s="380" t="s">
        <v>8</v>
      </c>
      <c r="B20" s="380"/>
      <c r="C20" s="380"/>
      <c r="D20" s="380"/>
      <c r="E20" s="380"/>
      <c r="F20" s="380"/>
    </row>
    <row r="21" spans="1:15" x14ac:dyDescent="0.25">
      <c r="A21" s="381" t="s">
        <v>9</v>
      </c>
      <c r="B21" s="382"/>
      <c r="C21" s="382"/>
      <c r="D21" s="382"/>
      <c r="E21" s="382"/>
    </row>
    <row r="22" spans="1:15" x14ac:dyDescent="0.25">
      <c r="A22" s="6" t="s">
        <v>10</v>
      </c>
      <c r="B22" s="7">
        <f>'Retail Pro PPP'!G91</f>
        <v>4385.5</v>
      </c>
      <c r="C22" s="8"/>
      <c r="D22" s="8"/>
      <c r="E22" s="9"/>
      <c r="O22" s="10"/>
    </row>
    <row r="23" spans="1:15" x14ac:dyDescent="0.25">
      <c r="A23" s="6" t="s">
        <v>11</v>
      </c>
      <c r="B23" s="7">
        <f>'Retail Pro PPP'!G173</f>
        <v>1534.9375</v>
      </c>
      <c r="C23" s="8"/>
      <c r="D23" s="8"/>
      <c r="E23" s="9"/>
    </row>
    <row r="24" spans="1:15" x14ac:dyDescent="0.25">
      <c r="A24" s="381" t="s">
        <v>12</v>
      </c>
      <c r="B24" s="382"/>
      <c r="C24" s="382"/>
      <c r="D24" s="382"/>
      <c r="E24" s="382"/>
    </row>
    <row r="25" spans="1:15" x14ac:dyDescent="0.25">
      <c r="A25" s="6" t="s">
        <v>448</v>
      </c>
      <c r="B25" s="7">
        <f>'Retail Pro PPP'!G210</f>
        <v>0</v>
      </c>
      <c r="C25" s="11"/>
      <c r="D25" s="11"/>
      <c r="E25" s="12"/>
    </row>
    <row r="26" spans="1:15" x14ac:dyDescent="0.25">
      <c r="A26" s="6" t="s">
        <v>447</v>
      </c>
      <c r="B26" s="7">
        <f>'Retail Pro PPP'!G184</f>
        <v>0</v>
      </c>
      <c r="C26" s="11"/>
      <c r="D26" s="11"/>
      <c r="E26" s="12"/>
    </row>
    <row r="27" spans="1:15" ht="14.45" customHeight="1" x14ac:dyDescent="0.25">
      <c r="A27" s="13" t="s">
        <v>13</v>
      </c>
      <c r="B27" s="14">
        <f>SUM(B22:B23)+B25</f>
        <v>5920.4375</v>
      </c>
      <c r="C27" s="11"/>
      <c r="D27" s="362" t="s">
        <v>14</v>
      </c>
      <c r="E27" s="362"/>
      <c r="F27" s="362"/>
    </row>
    <row r="28" spans="1:15" x14ac:dyDescent="0.25">
      <c r="A28" s="6" t="s">
        <v>15</v>
      </c>
      <c r="B28" s="7">
        <f>'Free Goods'!G4</f>
        <v>1573.5000000000002</v>
      </c>
      <c r="C28" s="8"/>
      <c r="D28" s="362"/>
      <c r="E28" s="362"/>
      <c r="F28" s="362"/>
    </row>
    <row r="29" spans="1:15" x14ac:dyDescent="0.25">
      <c r="A29" s="9"/>
      <c r="B29" s="9"/>
      <c r="C29" s="9"/>
      <c r="D29" s="362"/>
      <c r="E29" s="362"/>
      <c r="F29" s="362"/>
    </row>
    <row r="30" spans="1:15" x14ac:dyDescent="0.25">
      <c r="A30" s="15"/>
      <c r="B30" s="16"/>
      <c r="C30" s="11"/>
      <c r="D30" s="362"/>
      <c r="E30" s="362"/>
      <c r="F30" s="362"/>
    </row>
    <row r="31" spans="1:15" x14ac:dyDescent="0.25">
      <c r="A31" s="15"/>
      <c r="B31" s="16"/>
      <c r="C31" s="11"/>
      <c r="D31" s="362"/>
      <c r="E31" s="362"/>
      <c r="F31" s="362"/>
    </row>
    <row r="32" spans="1:15" ht="18.75" x14ac:dyDescent="0.3">
      <c r="A32" s="17" t="s">
        <v>16</v>
      </c>
      <c r="B32" s="18">
        <f>'Retail Pro PPP'!G91+'Retail Pro PPP'!G162+'Retail Pro PPP'!G199</f>
        <v>10349.25</v>
      </c>
      <c r="C32" s="11"/>
      <c r="D32" s="362"/>
      <c r="E32" s="362"/>
      <c r="F32" s="362"/>
    </row>
    <row r="33" spans="1:6" ht="18.75" x14ac:dyDescent="0.3">
      <c r="A33" s="267" t="s">
        <v>17</v>
      </c>
      <c r="B33" s="268">
        <f>SUM(B27+B26)</f>
        <v>5920.4375</v>
      </c>
      <c r="C33" s="11"/>
      <c r="D33" s="362"/>
      <c r="E33" s="362"/>
      <c r="F33" s="362"/>
    </row>
    <row r="34" spans="1:6" x14ac:dyDescent="0.25">
      <c r="F34" s="19" t="s">
        <v>458</v>
      </c>
    </row>
    <row r="35" spans="1:6" x14ac:dyDescent="0.25">
      <c r="B35" s="10"/>
    </row>
  </sheetData>
  <sheetProtection algorithmName="SHA-512" hashValue="hwZ+C+Z4i7/YXHXoZm0+ewiY1vD1ydLU+wjYJLgZNyIbNT7DR7FGtPbr/TGGs6bU0a8wJ5krXNRDHrwyCg8PlQ==" saltValue="+o8T/vSQN1uhc6oGjk6Cng==" spinCount="100000" sheet="1" objects="1" scenarios="1"/>
  <mergeCells count="15">
    <mergeCell ref="D27:F33"/>
    <mergeCell ref="A1:F1"/>
    <mergeCell ref="B3:C3"/>
    <mergeCell ref="E3:F3"/>
    <mergeCell ref="B4:C4"/>
    <mergeCell ref="E4:F14"/>
    <mergeCell ref="A8:C8"/>
    <mergeCell ref="A9:C10"/>
    <mergeCell ref="A12:C12"/>
    <mergeCell ref="A13:C14"/>
    <mergeCell ref="A20:F20"/>
    <mergeCell ref="A21:E21"/>
    <mergeCell ref="A24:E24"/>
    <mergeCell ref="B5:C5"/>
    <mergeCell ref="B6:C6"/>
  </mergeCells>
  <pageMargins left="0.7" right="0.7" top="0.75" bottom="0.75" header="0.3" footer="0.3"/>
  <pageSetup scale="3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257-922B-48EC-968D-3103F56CF5FD}">
  <sheetPr>
    <pageSetUpPr fitToPage="1"/>
  </sheetPr>
  <dimension ref="A1:BM213"/>
  <sheetViews>
    <sheetView showGridLines="0" view="pageBreakPreview" zoomScale="80" zoomScaleNormal="100" zoomScaleSheetLayoutView="80" workbookViewId="0">
      <selection activeCell="B203" sqref="B203:F203"/>
    </sheetView>
  </sheetViews>
  <sheetFormatPr defaultColWidth="8.85546875" defaultRowHeight="15" x14ac:dyDescent="0.25"/>
  <cols>
    <col min="1" max="1" width="14.5703125" customWidth="1"/>
    <col min="2" max="2" width="41.85546875" customWidth="1"/>
    <col min="3" max="3" width="39.7109375" bestFit="1" customWidth="1"/>
    <col min="4" max="4" width="10.5703125" customWidth="1"/>
    <col min="5" max="5" width="12.42578125" customWidth="1"/>
    <col min="6" max="6" width="13.140625" customWidth="1"/>
    <col min="7" max="7" width="15.7109375" customWidth="1"/>
    <col min="8" max="8" width="12.5703125" customWidth="1"/>
  </cols>
  <sheetData>
    <row r="1" spans="1:8" ht="18.75" x14ac:dyDescent="0.3">
      <c r="A1" s="415" t="s">
        <v>18</v>
      </c>
      <c r="B1" s="415"/>
      <c r="C1" s="415"/>
      <c r="D1" s="415"/>
      <c r="E1" s="415"/>
      <c r="F1" s="415"/>
      <c r="G1" s="415"/>
      <c r="H1" s="415"/>
    </row>
    <row r="2" spans="1:8" ht="15.75" thickBot="1" x14ac:dyDescent="0.3"/>
    <row r="3" spans="1:8" s="20" customFormat="1" ht="30" customHeight="1" thickBot="1" x14ac:dyDescent="0.4">
      <c r="D3" s="423" t="s">
        <v>13</v>
      </c>
      <c r="E3" s="424"/>
      <c r="F3" s="424"/>
      <c r="G3" s="269">
        <f>G174+G184+G210</f>
        <v>5920.4375</v>
      </c>
    </row>
    <row r="4" spans="1:8" ht="19.5" thickBot="1" x14ac:dyDescent="0.35">
      <c r="A4" s="21"/>
      <c r="D4" s="416"/>
      <c r="E4" s="416"/>
      <c r="F4" s="416"/>
      <c r="G4" s="416"/>
      <c r="H4" s="416"/>
    </row>
    <row r="5" spans="1:8" ht="30" customHeight="1" thickBot="1" x14ac:dyDescent="0.3">
      <c r="A5" s="294" t="s">
        <v>19</v>
      </c>
      <c r="B5" s="294" t="s">
        <v>20</v>
      </c>
      <c r="C5" s="293" t="s">
        <v>21</v>
      </c>
      <c r="D5" s="294" t="s">
        <v>22</v>
      </c>
      <c r="E5" s="294" t="s">
        <v>23</v>
      </c>
      <c r="F5" s="294" t="s">
        <v>24</v>
      </c>
      <c r="G5" s="293" t="s">
        <v>25</v>
      </c>
      <c r="H5" s="23"/>
    </row>
    <row r="6" spans="1:8" ht="18" thickBot="1" x14ac:dyDescent="0.35">
      <c r="A6" s="412" t="s">
        <v>26</v>
      </c>
      <c r="B6" s="413"/>
      <c r="C6" s="413"/>
      <c r="D6" s="413"/>
      <c r="E6" s="413"/>
      <c r="F6" s="413"/>
      <c r="G6" s="414"/>
      <c r="H6" s="23"/>
    </row>
    <row r="7" spans="1:8" ht="17.25" x14ac:dyDescent="0.3">
      <c r="A7" s="24">
        <v>111472</v>
      </c>
      <c r="B7" s="25" t="s">
        <v>27</v>
      </c>
      <c r="C7" s="26" t="s">
        <v>28</v>
      </c>
      <c r="D7" s="27" t="s">
        <v>29</v>
      </c>
      <c r="E7" s="28">
        <v>24.75</v>
      </c>
      <c r="F7" s="29">
        <v>2</v>
      </c>
      <c r="G7" s="30">
        <f>E7*F7</f>
        <v>49.5</v>
      </c>
      <c r="H7" s="31"/>
    </row>
    <row r="8" spans="1:8" ht="17.25" x14ac:dyDescent="0.3">
      <c r="A8" s="32">
        <v>111388</v>
      </c>
      <c r="B8" s="33" t="s">
        <v>30</v>
      </c>
      <c r="C8" s="33" t="s">
        <v>31</v>
      </c>
      <c r="D8" s="34" t="s">
        <v>29</v>
      </c>
      <c r="E8" s="35">
        <v>19.75</v>
      </c>
      <c r="F8" s="36">
        <v>2</v>
      </c>
      <c r="G8" s="37">
        <f>E8*F8</f>
        <v>39.5</v>
      </c>
      <c r="H8" s="31"/>
    </row>
    <row r="9" spans="1:8" ht="17.25" x14ac:dyDescent="0.3">
      <c r="A9" s="38">
        <v>111450</v>
      </c>
      <c r="B9" s="39" t="s">
        <v>32</v>
      </c>
      <c r="C9" s="39" t="s">
        <v>32</v>
      </c>
      <c r="D9" s="40" t="s">
        <v>29</v>
      </c>
      <c r="E9" s="41">
        <v>24.75</v>
      </c>
      <c r="F9" s="36">
        <v>2</v>
      </c>
      <c r="G9" s="37">
        <f>E9*F9</f>
        <v>49.5</v>
      </c>
      <c r="H9" s="31"/>
    </row>
    <row r="10" spans="1:8" ht="17.25" x14ac:dyDescent="0.3">
      <c r="A10" s="38">
        <v>111370</v>
      </c>
      <c r="B10" s="39" t="s">
        <v>33</v>
      </c>
      <c r="C10" s="39" t="s">
        <v>34</v>
      </c>
      <c r="D10" s="40" t="s">
        <v>35</v>
      </c>
      <c r="E10" s="41">
        <v>19.75</v>
      </c>
      <c r="F10" s="36">
        <v>2</v>
      </c>
      <c r="G10" s="37">
        <f>E10*F10</f>
        <v>39.5</v>
      </c>
      <c r="H10" s="31"/>
    </row>
    <row r="11" spans="1:8" ht="17.25" x14ac:dyDescent="0.3">
      <c r="A11" s="42">
        <v>111448</v>
      </c>
      <c r="B11" s="43" t="s">
        <v>36</v>
      </c>
      <c r="C11" s="43" t="s">
        <v>37</v>
      </c>
      <c r="D11" s="42" t="s">
        <v>35</v>
      </c>
      <c r="E11" s="44">
        <v>14.75</v>
      </c>
      <c r="F11" s="36">
        <v>2</v>
      </c>
      <c r="G11" s="45">
        <f t="shared" ref="G11" si="0">E11*F11</f>
        <v>29.5</v>
      </c>
    </row>
    <row r="12" spans="1:8" ht="18" thickBot="1" x14ac:dyDescent="0.35">
      <c r="A12" s="38">
        <v>111488</v>
      </c>
      <c r="B12" s="46" t="s">
        <v>434</v>
      </c>
      <c r="C12" s="46" t="s">
        <v>434</v>
      </c>
      <c r="D12" s="47" t="s">
        <v>29</v>
      </c>
      <c r="E12" s="81">
        <v>39</v>
      </c>
      <c r="F12" s="48">
        <v>2</v>
      </c>
      <c r="G12" s="49">
        <f>E12*F12</f>
        <v>78</v>
      </c>
      <c r="H12" s="31"/>
    </row>
    <row r="13" spans="1:8" ht="18" thickBot="1" x14ac:dyDescent="0.35">
      <c r="A13" s="417" t="s">
        <v>38</v>
      </c>
      <c r="B13" s="418"/>
      <c r="C13" s="278"/>
      <c r="D13" s="279"/>
      <c r="E13" s="280"/>
      <c r="F13" s="279"/>
      <c r="G13" s="281"/>
      <c r="H13" s="31"/>
    </row>
    <row r="14" spans="1:8" ht="17.25" x14ac:dyDescent="0.3">
      <c r="A14" s="50">
        <v>111051</v>
      </c>
      <c r="B14" s="51" t="s">
        <v>39</v>
      </c>
      <c r="C14" s="51" t="s">
        <v>40</v>
      </c>
      <c r="D14" s="52" t="s">
        <v>41</v>
      </c>
      <c r="E14" s="28">
        <v>24.5</v>
      </c>
      <c r="F14" s="53">
        <v>2</v>
      </c>
      <c r="G14" s="54">
        <f t="shared" ref="G14:G41" si="1">E14*F14</f>
        <v>49</v>
      </c>
      <c r="H14" s="31"/>
    </row>
    <row r="15" spans="1:8" ht="17.25" x14ac:dyDescent="0.3">
      <c r="A15" s="458">
        <v>111512</v>
      </c>
      <c r="B15" s="455" t="s">
        <v>464</v>
      </c>
      <c r="C15" s="455" t="s">
        <v>465</v>
      </c>
      <c r="D15" s="456" t="s">
        <v>41</v>
      </c>
      <c r="E15" s="28">
        <v>24.5</v>
      </c>
      <c r="F15" s="53">
        <v>2</v>
      </c>
      <c r="G15" s="54">
        <f t="shared" si="1"/>
        <v>49</v>
      </c>
      <c r="H15" s="31"/>
    </row>
    <row r="16" spans="1:8" ht="17.25" x14ac:dyDescent="0.3">
      <c r="A16" s="55">
        <v>101106</v>
      </c>
      <c r="B16" s="33" t="s">
        <v>43</v>
      </c>
      <c r="C16" s="33" t="s">
        <v>44</v>
      </c>
      <c r="D16" s="34" t="s">
        <v>45</v>
      </c>
      <c r="E16" s="322">
        <v>36</v>
      </c>
      <c r="F16" s="57">
        <v>1</v>
      </c>
      <c r="G16" s="37">
        <f t="shared" si="1"/>
        <v>36</v>
      </c>
      <c r="H16" s="31"/>
    </row>
    <row r="17" spans="1:8" ht="17.25" x14ac:dyDescent="0.3">
      <c r="A17" s="58">
        <v>101104</v>
      </c>
      <c r="B17" s="33" t="s">
        <v>43</v>
      </c>
      <c r="C17" s="33" t="s">
        <v>46</v>
      </c>
      <c r="D17" s="34" t="s">
        <v>47</v>
      </c>
      <c r="E17" s="322">
        <v>24</v>
      </c>
      <c r="F17" s="57">
        <v>2</v>
      </c>
      <c r="G17" s="37">
        <f t="shared" si="1"/>
        <v>48</v>
      </c>
      <c r="H17" s="31"/>
    </row>
    <row r="18" spans="1:8" ht="17.25" x14ac:dyDescent="0.3">
      <c r="A18" s="58">
        <v>111439</v>
      </c>
      <c r="B18" s="33" t="s">
        <v>48</v>
      </c>
      <c r="C18" s="33" t="s">
        <v>49</v>
      </c>
      <c r="D18" s="34" t="s">
        <v>42</v>
      </c>
      <c r="E18" s="322">
        <v>19.5</v>
      </c>
      <c r="F18" s="57">
        <v>2</v>
      </c>
      <c r="G18" s="37">
        <f t="shared" si="1"/>
        <v>39</v>
      </c>
      <c r="H18" s="31"/>
    </row>
    <row r="19" spans="1:8" ht="17.25" x14ac:dyDescent="0.3">
      <c r="A19" s="58">
        <v>811439</v>
      </c>
      <c r="B19" s="33" t="s">
        <v>48</v>
      </c>
      <c r="C19" s="33" t="s">
        <v>50</v>
      </c>
      <c r="D19" s="34" t="s">
        <v>51</v>
      </c>
      <c r="E19" s="322">
        <v>31.5</v>
      </c>
      <c r="F19" s="57">
        <v>1</v>
      </c>
      <c r="G19" s="37">
        <f t="shared" si="1"/>
        <v>31.5</v>
      </c>
      <c r="H19" s="31"/>
    </row>
    <row r="20" spans="1:8" ht="17.25" x14ac:dyDescent="0.3">
      <c r="A20" s="59">
        <v>111326</v>
      </c>
      <c r="B20" s="60" t="s">
        <v>52</v>
      </c>
      <c r="C20" s="60" t="s">
        <v>53</v>
      </c>
      <c r="D20" s="61" t="s">
        <v>41</v>
      </c>
      <c r="E20" s="322">
        <v>24</v>
      </c>
      <c r="F20" s="62">
        <v>2</v>
      </c>
      <c r="G20" s="63">
        <f>E20*F20</f>
        <v>48</v>
      </c>
      <c r="H20" s="31"/>
    </row>
    <row r="21" spans="1:8" ht="17.25" x14ac:dyDescent="0.3">
      <c r="A21" s="59">
        <v>111334</v>
      </c>
      <c r="B21" s="60" t="s">
        <v>52</v>
      </c>
      <c r="C21" s="60" t="s">
        <v>54</v>
      </c>
      <c r="D21" s="34" t="s">
        <v>51</v>
      </c>
      <c r="E21" s="322">
        <v>36</v>
      </c>
      <c r="F21" s="62">
        <v>1</v>
      </c>
      <c r="G21" s="63">
        <f>E21*F21</f>
        <v>36</v>
      </c>
      <c r="H21" s="31"/>
    </row>
    <row r="22" spans="1:8" ht="17.25" x14ac:dyDescent="0.3">
      <c r="A22" s="58">
        <v>111474</v>
      </c>
      <c r="B22" s="33" t="s">
        <v>55</v>
      </c>
      <c r="C22" s="33" t="s">
        <v>56</v>
      </c>
      <c r="D22" s="34" t="s">
        <v>47</v>
      </c>
      <c r="E22" s="322">
        <v>29.5</v>
      </c>
      <c r="F22" s="57">
        <v>2</v>
      </c>
      <c r="G22" s="37">
        <f t="shared" si="1"/>
        <v>59</v>
      </c>
    </row>
    <row r="23" spans="1:8" ht="17.25" x14ac:dyDescent="0.3">
      <c r="A23" s="55">
        <v>110616</v>
      </c>
      <c r="B23" s="33" t="s">
        <v>57</v>
      </c>
      <c r="C23" s="33" t="s">
        <v>58</v>
      </c>
      <c r="D23" s="34" t="s">
        <v>47</v>
      </c>
      <c r="E23" s="322">
        <v>23.5</v>
      </c>
      <c r="F23" s="57">
        <v>2</v>
      </c>
      <c r="G23" s="37">
        <f t="shared" si="1"/>
        <v>47</v>
      </c>
      <c r="H23" s="31"/>
    </row>
    <row r="24" spans="1:8" ht="17.25" x14ac:dyDescent="0.3">
      <c r="A24" s="59">
        <v>111452</v>
      </c>
      <c r="B24" s="64" t="s">
        <v>59</v>
      </c>
      <c r="C24" s="60" t="s">
        <v>60</v>
      </c>
      <c r="D24" s="61" t="s">
        <v>41</v>
      </c>
      <c r="E24" s="322">
        <v>24.5</v>
      </c>
      <c r="F24" s="62">
        <v>2</v>
      </c>
      <c r="G24" s="63">
        <f>E24*F24</f>
        <v>49</v>
      </c>
      <c r="H24" s="31"/>
    </row>
    <row r="25" spans="1:8" ht="17.25" x14ac:dyDescent="0.3">
      <c r="A25" s="55">
        <v>111249</v>
      </c>
      <c r="B25" s="33" t="s">
        <v>61</v>
      </c>
      <c r="C25" s="33" t="s">
        <v>62</v>
      </c>
      <c r="D25" s="34" t="s">
        <v>63</v>
      </c>
      <c r="E25" s="322">
        <v>34.5</v>
      </c>
      <c r="F25" s="57">
        <v>2</v>
      </c>
      <c r="G25" s="37">
        <f>E25*F25</f>
        <v>69</v>
      </c>
      <c r="H25" s="31"/>
    </row>
    <row r="26" spans="1:8" ht="17.25" x14ac:dyDescent="0.3">
      <c r="A26" s="55">
        <v>111453</v>
      </c>
      <c r="B26" s="33" t="s">
        <v>64</v>
      </c>
      <c r="C26" s="33" t="s">
        <v>65</v>
      </c>
      <c r="D26" s="34" t="s">
        <v>66</v>
      </c>
      <c r="E26" s="322">
        <v>34.5</v>
      </c>
      <c r="F26" s="57">
        <v>2</v>
      </c>
      <c r="G26" s="37">
        <f>E26*F26</f>
        <v>69</v>
      </c>
      <c r="H26" s="23"/>
    </row>
    <row r="27" spans="1:8" ht="17.25" x14ac:dyDescent="0.3">
      <c r="A27" s="55">
        <v>111455</v>
      </c>
      <c r="B27" s="33" t="s">
        <v>67</v>
      </c>
      <c r="C27" s="33" t="s">
        <v>68</v>
      </c>
      <c r="D27" s="34" t="s">
        <v>69</v>
      </c>
      <c r="E27" s="322">
        <v>34.5</v>
      </c>
      <c r="F27" s="57">
        <v>2</v>
      </c>
      <c r="G27" s="37">
        <f t="shared" si="1"/>
        <v>69</v>
      </c>
      <c r="H27" s="31"/>
    </row>
    <row r="28" spans="1:8" ht="18" thickBot="1" x14ac:dyDescent="0.35">
      <c r="A28" s="55">
        <v>111432</v>
      </c>
      <c r="B28" s="33" t="s">
        <v>70</v>
      </c>
      <c r="C28" s="33" t="s">
        <v>71</v>
      </c>
      <c r="D28" s="34" t="s">
        <v>69</v>
      </c>
      <c r="E28" s="322">
        <v>77</v>
      </c>
      <c r="F28" s="57">
        <v>2</v>
      </c>
      <c r="G28" s="37">
        <f t="shared" si="1"/>
        <v>154</v>
      </c>
      <c r="H28" s="23"/>
    </row>
    <row r="29" spans="1:8" ht="17.25" x14ac:dyDescent="0.3">
      <c r="A29" s="59">
        <v>111483</v>
      </c>
      <c r="B29" s="60" t="s">
        <v>72</v>
      </c>
      <c r="C29" s="60" t="s">
        <v>73</v>
      </c>
      <c r="D29" s="34" t="s">
        <v>69</v>
      </c>
      <c r="E29" s="322">
        <v>44.5</v>
      </c>
      <c r="F29" s="62">
        <v>2</v>
      </c>
      <c r="G29" s="63">
        <f>E29*F29</f>
        <v>89</v>
      </c>
    </row>
    <row r="30" spans="1:8" ht="17.25" x14ac:dyDescent="0.3">
      <c r="A30" s="65">
        <v>111059</v>
      </c>
      <c r="B30" s="33" t="s">
        <v>74</v>
      </c>
      <c r="C30" s="33" t="s">
        <v>75</v>
      </c>
      <c r="D30" s="34" t="s">
        <v>76</v>
      </c>
      <c r="E30" s="322">
        <v>41</v>
      </c>
      <c r="F30" s="57">
        <v>1</v>
      </c>
      <c r="G30" s="37">
        <f t="shared" si="1"/>
        <v>41</v>
      </c>
      <c r="H30" s="31"/>
    </row>
    <row r="31" spans="1:8" ht="17.25" x14ac:dyDescent="0.3">
      <c r="A31" s="55">
        <v>111064</v>
      </c>
      <c r="B31" s="33" t="s">
        <v>74</v>
      </c>
      <c r="C31" s="33" t="s">
        <v>77</v>
      </c>
      <c r="D31" s="34" t="s">
        <v>78</v>
      </c>
      <c r="E31" s="322">
        <v>24.5</v>
      </c>
      <c r="F31" s="57">
        <v>2</v>
      </c>
      <c r="G31" s="37">
        <f t="shared" si="1"/>
        <v>49</v>
      </c>
      <c r="H31" s="31"/>
    </row>
    <row r="32" spans="1:8" ht="17.25" x14ac:dyDescent="0.3">
      <c r="A32" s="55">
        <v>111323</v>
      </c>
      <c r="B32" s="33" t="s">
        <v>79</v>
      </c>
      <c r="C32" s="33" t="s">
        <v>80</v>
      </c>
      <c r="D32" s="34" t="s">
        <v>76</v>
      </c>
      <c r="E32" s="322">
        <v>41</v>
      </c>
      <c r="F32" s="57">
        <v>1</v>
      </c>
      <c r="G32" s="37">
        <f t="shared" si="1"/>
        <v>41</v>
      </c>
      <c r="H32" s="31"/>
    </row>
    <row r="33" spans="1:8" ht="17.25" x14ac:dyDescent="0.3">
      <c r="A33" s="55">
        <v>111324</v>
      </c>
      <c r="B33" s="33" t="s">
        <v>79</v>
      </c>
      <c r="C33" s="33" t="s">
        <v>81</v>
      </c>
      <c r="D33" s="34" t="s">
        <v>78</v>
      </c>
      <c r="E33" s="322">
        <v>24.5</v>
      </c>
      <c r="F33" s="57">
        <v>2</v>
      </c>
      <c r="G33" s="37">
        <f t="shared" si="1"/>
        <v>49</v>
      </c>
      <c r="H33" s="31"/>
    </row>
    <row r="34" spans="1:8" ht="17.25" x14ac:dyDescent="0.3">
      <c r="A34" s="55">
        <v>111327</v>
      </c>
      <c r="B34" s="33" t="s">
        <v>82</v>
      </c>
      <c r="C34" s="33" t="s">
        <v>83</v>
      </c>
      <c r="D34" s="34" t="s">
        <v>76</v>
      </c>
      <c r="E34" s="322">
        <v>41</v>
      </c>
      <c r="F34" s="57">
        <v>1</v>
      </c>
      <c r="G34" s="37">
        <f t="shared" si="1"/>
        <v>41</v>
      </c>
      <c r="H34" s="31"/>
    </row>
    <row r="35" spans="1:8" ht="17.25" x14ac:dyDescent="0.3">
      <c r="A35" s="55">
        <v>111328</v>
      </c>
      <c r="B35" s="33" t="s">
        <v>82</v>
      </c>
      <c r="C35" s="33" t="s">
        <v>84</v>
      </c>
      <c r="D35" s="34" t="s">
        <v>78</v>
      </c>
      <c r="E35" s="322">
        <v>24.5</v>
      </c>
      <c r="F35" s="57">
        <v>2</v>
      </c>
      <c r="G35" s="37">
        <f t="shared" si="1"/>
        <v>49</v>
      </c>
      <c r="H35" s="31"/>
    </row>
    <row r="36" spans="1:8" ht="17.25" x14ac:dyDescent="0.3">
      <c r="A36" s="50">
        <v>111449</v>
      </c>
      <c r="B36" s="51" t="s">
        <v>85</v>
      </c>
      <c r="C36" s="51" t="s">
        <v>86</v>
      </c>
      <c r="D36" s="52" t="s">
        <v>87</v>
      </c>
      <c r="E36" s="323">
        <v>29.5</v>
      </c>
      <c r="F36" s="53">
        <v>2</v>
      </c>
      <c r="G36" s="54">
        <f>E36*F36</f>
        <v>59</v>
      </c>
      <c r="H36" s="31"/>
    </row>
    <row r="37" spans="1:8" ht="17.25" x14ac:dyDescent="0.3">
      <c r="A37" s="59">
        <v>111279</v>
      </c>
      <c r="B37" s="60" t="s">
        <v>88</v>
      </c>
      <c r="C37" s="60" t="s">
        <v>89</v>
      </c>
      <c r="D37" s="61" t="s">
        <v>78</v>
      </c>
      <c r="E37" s="322">
        <v>44.5</v>
      </c>
      <c r="F37" s="62">
        <v>2</v>
      </c>
      <c r="G37" s="63">
        <f t="shared" si="1"/>
        <v>89</v>
      </c>
      <c r="H37" s="31"/>
    </row>
    <row r="38" spans="1:8" ht="17.25" x14ac:dyDescent="0.3">
      <c r="A38" s="50">
        <v>111246</v>
      </c>
      <c r="B38" s="51" t="s">
        <v>149</v>
      </c>
      <c r="C38" s="51" t="s">
        <v>150</v>
      </c>
      <c r="D38" s="52" t="s">
        <v>151</v>
      </c>
      <c r="E38" s="323">
        <v>16</v>
      </c>
      <c r="F38" s="53">
        <v>2</v>
      </c>
      <c r="G38" s="54">
        <f>E38*F38</f>
        <v>32</v>
      </c>
      <c r="H38" s="31"/>
    </row>
    <row r="39" spans="1:8" ht="17.25" x14ac:dyDescent="0.3">
      <c r="A39" s="85">
        <v>110640</v>
      </c>
      <c r="B39" s="86" t="s">
        <v>152</v>
      </c>
      <c r="C39" s="86" t="s">
        <v>153</v>
      </c>
      <c r="D39" s="87" t="s">
        <v>154</v>
      </c>
      <c r="E39" s="322">
        <v>29.5</v>
      </c>
      <c r="F39" s="57">
        <v>2</v>
      </c>
      <c r="G39" s="37">
        <f>E39*F39</f>
        <v>59</v>
      </c>
      <c r="H39" s="31"/>
    </row>
    <row r="40" spans="1:8" ht="17.25" x14ac:dyDescent="0.3">
      <c r="A40" s="59">
        <v>111412</v>
      </c>
      <c r="B40" s="60" t="s">
        <v>90</v>
      </c>
      <c r="C40" s="60" t="s">
        <v>91</v>
      </c>
      <c r="D40" s="61" t="s">
        <v>78</v>
      </c>
      <c r="E40" s="322">
        <v>24.5</v>
      </c>
      <c r="F40" s="62">
        <v>2</v>
      </c>
      <c r="G40" s="63">
        <f t="shared" si="1"/>
        <v>49</v>
      </c>
      <c r="H40" s="31"/>
    </row>
    <row r="41" spans="1:8" ht="18" thickBot="1" x14ac:dyDescent="0.35">
      <c r="A41" s="59">
        <v>111330</v>
      </c>
      <c r="B41" s="60" t="s">
        <v>93</v>
      </c>
      <c r="C41" s="60" t="s">
        <v>94</v>
      </c>
      <c r="D41" s="61" t="s">
        <v>78</v>
      </c>
      <c r="E41" s="322">
        <v>34.5</v>
      </c>
      <c r="F41" s="62">
        <v>2</v>
      </c>
      <c r="G41" s="63">
        <f t="shared" si="1"/>
        <v>69</v>
      </c>
      <c r="H41" s="31"/>
    </row>
    <row r="42" spans="1:8" ht="18" thickBot="1" x14ac:dyDescent="0.35">
      <c r="A42" s="419" t="s">
        <v>95</v>
      </c>
      <c r="B42" s="420"/>
      <c r="C42" s="282"/>
      <c r="D42" s="283"/>
      <c r="E42" s="284"/>
      <c r="F42" s="285"/>
      <c r="G42" s="286"/>
      <c r="H42" s="31"/>
    </row>
    <row r="43" spans="1:8" ht="17.25" x14ac:dyDescent="0.3">
      <c r="A43" s="66">
        <v>110542</v>
      </c>
      <c r="B43" s="26" t="s">
        <v>96</v>
      </c>
      <c r="C43" s="26" t="s">
        <v>97</v>
      </c>
      <c r="D43" s="27" t="s">
        <v>45</v>
      </c>
      <c r="E43" s="323">
        <v>36</v>
      </c>
      <c r="F43" s="68">
        <v>1</v>
      </c>
      <c r="G43" s="30">
        <f t="shared" ref="G43:G47" si="2">E43*F43</f>
        <v>36</v>
      </c>
      <c r="H43" s="31"/>
    </row>
    <row r="44" spans="1:8" ht="17.25" x14ac:dyDescent="0.3">
      <c r="A44" s="58">
        <v>110541</v>
      </c>
      <c r="B44" s="33" t="s">
        <v>96</v>
      </c>
      <c r="C44" s="33" t="s">
        <v>98</v>
      </c>
      <c r="D44" s="34" t="s">
        <v>47</v>
      </c>
      <c r="E44" s="322">
        <v>24</v>
      </c>
      <c r="F44" s="57">
        <v>2</v>
      </c>
      <c r="G44" s="37">
        <f t="shared" si="2"/>
        <v>48</v>
      </c>
      <c r="H44" s="31"/>
    </row>
    <row r="45" spans="1:8" ht="17.25" x14ac:dyDescent="0.3">
      <c r="A45" s="69">
        <v>111268</v>
      </c>
      <c r="B45" s="70" t="s">
        <v>99</v>
      </c>
      <c r="C45" s="70" t="s">
        <v>100</v>
      </c>
      <c r="D45" s="71" t="s">
        <v>78</v>
      </c>
      <c r="E45" s="322">
        <v>29.5</v>
      </c>
      <c r="F45" s="62">
        <v>2</v>
      </c>
      <c r="G45" s="63">
        <f t="shared" si="2"/>
        <v>59</v>
      </c>
      <c r="H45" s="31"/>
    </row>
    <row r="46" spans="1:8" ht="17.25" x14ac:dyDescent="0.3">
      <c r="A46" s="74">
        <v>110545</v>
      </c>
      <c r="B46" s="75" t="s">
        <v>103</v>
      </c>
      <c r="C46" s="75" t="s">
        <v>104</v>
      </c>
      <c r="D46" s="76" t="s">
        <v>105</v>
      </c>
      <c r="E46" s="324">
        <v>23.5</v>
      </c>
      <c r="F46" s="77">
        <v>2</v>
      </c>
      <c r="G46" s="37">
        <f t="shared" si="2"/>
        <v>47</v>
      </c>
      <c r="H46" s="31"/>
    </row>
    <row r="47" spans="1:8" ht="18" thickBot="1" x14ac:dyDescent="0.35">
      <c r="A47" s="78">
        <v>111476</v>
      </c>
      <c r="B47" s="79" t="s">
        <v>106</v>
      </c>
      <c r="C47" s="79" t="s">
        <v>107</v>
      </c>
      <c r="D47" s="80" t="s">
        <v>78</v>
      </c>
      <c r="E47" s="324">
        <v>34.5</v>
      </c>
      <c r="F47" s="77">
        <v>2</v>
      </c>
      <c r="G47" s="82">
        <f t="shared" si="2"/>
        <v>69</v>
      </c>
    </row>
    <row r="48" spans="1:8" ht="18" thickBot="1" x14ac:dyDescent="0.35">
      <c r="A48" s="421" t="s">
        <v>108</v>
      </c>
      <c r="B48" s="422"/>
      <c r="C48" s="287"/>
      <c r="D48" s="288"/>
      <c r="E48" s="289"/>
      <c r="F48" s="290"/>
      <c r="G48" s="291"/>
      <c r="H48" s="31"/>
    </row>
    <row r="49" spans="1:8" s="454" customFormat="1" ht="17.25" x14ac:dyDescent="0.3">
      <c r="A49" s="463">
        <v>111506</v>
      </c>
      <c r="B49" s="461" t="s">
        <v>466</v>
      </c>
      <c r="C49" s="461" t="s">
        <v>467</v>
      </c>
      <c r="D49" s="462" t="s">
        <v>78</v>
      </c>
      <c r="E49" s="464">
        <v>37</v>
      </c>
      <c r="F49" s="459">
        <v>2</v>
      </c>
      <c r="G49" s="460">
        <v>74</v>
      </c>
      <c r="H49" s="457"/>
    </row>
    <row r="50" spans="1:8" ht="17.25" x14ac:dyDescent="0.3">
      <c r="A50" s="24">
        <v>111347</v>
      </c>
      <c r="B50" s="26" t="s">
        <v>109</v>
      </c>
      <c r="C50" s="26" t="s">
        <v>110</v>
      </c>
      <c r="D50" s="27" t="s">
        <v>45</v>
      </c>
      <c r="E50" s="323">
        <v>36</v>
      </c>
      <c r="F50" s="68">
        <v>1</v>
      </c>
      <c r="G50" s="30">
        <f t="shared" ref="G50:G53" si="3">E50*F50</f>
        <v>36</v>
      </c>
      <c r="H50" s="31"/>
    </row>
    <row r="51" spans="1:8" ht="17.25" x14ac:dyDescent="0.3">
      <c r="A51" s="83">
        <v>111345</v>
      </c>
      <c r="B51" s="33" t="s">
        <v>109</v>
      </c>
      <c r="C51" s="33" t="s">
        <v>111</v>
      </c>
      <c r="D51" s="34" t="s">
        <v>47</v>
      </c>
      <c r="E51" s="322">
        <v>24</v>
      </c>
      <c r="F51" s="57">
        <v>2</v>
      </c>
      <c r="G51" s="37">
        <f t="shared" si="3"/>
        <v>48</v>
      </c>
      <c r="H51" s="31"/>
    </row>
    <row r="52" spans="1:8" ht="17.25" x14ac:dyDescent="0.3">
      <c r="A52" s="84">
        <v>111332</v>
      </c>
      <c r="B52" s="70" t="s">
        <v>112</v>
      </c>
      <c r="C52" s="70" t="s">
        <v>113</v>
      </c>
      <c r="D52" s="71" t="s">
        <v>114</v>
      </c>
      <c r="E52" s="322">
        <v>39</v>
      </c>
      <c r="F52" s="62">
        <v>2</v>
      </c>
      <c r="G52" s="63">
        <f t="shared" si="3"/>
        <v>78</v>
      </c>
      <c r="H52" s="31"/>
    </row>
    <row r="53" spans="1:8" ht="18" thickBot="1" x14ac:dyDescent="0.35">
      <c r="A53" s="296">
        <v>111395</v>
      </c>
      <c r="B53" s="79" t="s">
        <v>459</v>
      </c>
      <c r="C53" s="79" t="s">
        <v>115</v>
      </c>
      <c r="D53" s="80" t="s">
        <v>69</v>
      </c>
      <c r="E53" s="324">
        <v>44.5</v>
      </c>
      <c r="F53" s="77">
        <v>1</v>
      </c>
      <c r="G53" s="82">
        <f t="shared" si="3"/>
        <v>44.5</v>
      </c>
      <c r="H53" s="31"/>
    </row>
    <row r="54" spans="1:8" ht="18" thickBot="1" x14ac:dyDescent="0.35">
      <c r="A54" s="391" t="s">
        <v>415</v>
      </c>
      <c r="B54" s="392"/>
      <c r="C54" s="392"/>
      <c r="D54" s="392"/>
      <c r="E54" s="392"/>
      <c r="F54" s="392"/>
      <c r="G54" s="393"/>
      <c r="H54" s="31"/>
    </row>
    <row r="55" spans="1:8" ht="17.25" x14ac:dyDescent="0.3">
      <c r="A55" s="24">
        <v>111011</v>
      </c>
      <c r="B55" s="26" t="s">
        <v>116</v>
      </c>
      <c r="C55" s="26" t="s">
        <v>117</v>
      </c>
      <c r="D55" s="27" t="s">
        <v>78</v>
      </c>
      <c r="E55" s="67">
        <v>42.5</v>
      </c>
      <c r="F55" s="68">
        <v>1</v>
      </c>
      <c r="G55" s="30">
        <f t="shared" ref="G55:G58" si="4">E55*F55</f>
        <v>42.5</v>
      </c>
      <c r="H55" s="31"/>
    </row>
    <row r="56" spans="1:8" ht="17.25" x14ac:dyDescent="0.3">
      <c r="A56" s="83">
        <v>111012</v>
      </c>
      <c r="B56" s="33" t="s">
        <v>118</v>
      </c>
      <c r="C56" s="33" t="s">
        <v>119</v>
      </c>
      <c r="D56" s="34" t="s">
        <v>78</v>
      </c>
      <c r="E56" s="56">
        <v>44.5</v>
      </c>
      <c r="F56" s="57">
        <v>1</v>
      </c>
      <c r="G56" s="37">
        <f t="shared" si="4"/>
        <v>44.5</v>
      </c>
      <c r="H56" s="31"/>
    </row>
    <row r="57" spans="1:8" ht="17.25" x14ac:dyDescent="0.3">
      <c r="A57" s="84">
        <v>111404</v>
      </c>
      <c r="B57" s="70" t="s">
        <v>120</v>
      </c>
      <c r="C57" s="70" t="s">
        <v>121</v>
      </c>
      <c r="D57" s="71" t="s">
        <v>114</v>
      </c>
      <c r="E57" s="56">
        <v>49.5</v>
      </c>
      <c r="F57" s="62">
        <v>1</v>
      </c>
      <c r="G57" s="63">
        <f t="shared" si="4"/>
        <v>49.5</v>
      </c>
      <c r="H57" s="31"/>
    </row>
    <row r="58" spans="1:8" ht="18" thickBot="1" x14ac:dyDescent="0.35">
      <c r="A58" s="296">
        <v>111481</v>
      </c>
      <c r="B58" s="79" t="s">
        <v>122</v>
      </c>
      <c r="C58" s="79" t="s">
        <v>123</v>
      </c>
      <c r="D58" s="80" t="s">
        <v>124</v>
      </c>
      <c r="E58" s="81">
        <v>42</v>
      </c>
      <c r="F58" s="77">
        <v>1</v>
      </c>
      <c r="G58" s="82">
        <f t="shared" si="4"/>
        <v>42</v>
      </c>
      <c r="H58" s="31"/>
    </row>
    <row r="59" spans="1:8" ht="18" thickBot="1" x14ac:dyDescent="0.35">
      <c r="A59" s="394" t="s">
        <v>416</v>
      </c>
      <c r="B59" s="395"/>
      <c r="C59" s="395"/>
      <c r="D59" s="395"/>
      <c r="E59" s="395"/>
      <c r="F59" s="395"/>
      <c r="G59" s="396"/>
      <c r="H59" s="31"/>
    </row>
    <row r="60" spans="1:8" ht="17.25" x14ac:dyDescent="0.3">
      <c r="A60" s="85">
        <v>101511</v>
      </c>
      <c r="B60" s="86" t="s">
        <v>125</v>
      </c>
      <c r="C60" s="86" t="s">
        <v>126</v>
      </c>
      <c r="D60" s="87" t="s">
        <v>41</v>
      </c>
      <c r="E60" s="323">
        <v>24.5</v>
      </c>
      <c r="F60" s="68">
        <v>2</v>
      </c>
      <c r="G60" s="30">
        <f t="shared" ref="G60:G79" si="5">E60*F60</f>
        <v>49</v>
      </c>
      <c r="H60" s="31"/>
    </row>
    <row r="61" spans="1:8" ht="17.25" x14ac:dyDescent="0.3">
      <c r="A61" s="88">
        <v>111252</v>
      </c>
      <c r="B61" s="72" t="s">
        <v>127</v>
      </c>
      <c r="C61" s="72" t="s">
        <v>128</v>
      </c>
      <c r="D61" s="89" t="s">
        <v>129</v>
      </c>
      <c r="E61" s="322">
        <v>34.5</v>
      </c>
      <c r="F61" s="90">
        <v>2</v>
      </c>
      <c r="G61" s="37">
        <f t="shared" si="5"/>
        <v>69</v>
      </c>
      <c r="H61" s="31"/>
    </row>
    <row r="62" spans="1:8" ht="17.25" x14ac:dyDescent="0.3">
      <c r="A62" s="88">
        <v>102021</v>
      </c>
      <c r="B62" s="91" t="s">
        <v>130</v>
      </c>
      <c r="C62" s="91" t="s">
        <v>131</v>
      </c>
      <c r="D62" s="89" t="s">
        <v>41</v>
      </c>
      <c r="E62" s="322">
        <v>24.5</v>
      </c>
      <c r="F62" s="57">
        <v>2</v>
      </c>
      <c r="G62" s="37">
        <f t="shared" si="5"/>
        <v>49</v>
      </c>
      <c r="H62" s="31"/>
    </row>
    <row r="63" spans="1:8" ht="17.25" x14ac:dyDescent="0.3">
      <c r="A63" s="88">
        <v>111236</v>
      </c>
      <c r="B63" s="72" t="s">
        <v>147</v>
      </c>
      <c r="C63" s="72" t="s">
        <v>148</v>
      </c>
      <c r="D63" s="89" t="s">
        <v>87</v>
      </c>
      <c r="E63" s="322">
        <v>42</v>
      </c>
      <c r="F63" s="57">
        <v>2</v>
      </c>
      <c r="G63" s="37">
        <f>E63*F63</f>
        <v>84</v>
      </c>
      <c r="H63" s="31"/>
    </row>
    <row r="64" spans="1:8" ht="17.25" x14ac:dyDescent="0.3">
      <c r="A64" s="55">
        <v>111465</v>
      </c>
      <c r="B64" s="33" t="s">
        <v>141</v>
      </c>
      <c r="C64" s="33" t="s">
        <v>142</v>
      </c>
      <c r="D64" s="34" t="s">
        <v>92</v>
      </c>
      <c r="E64" s="322">
        <v>49</v>
      </c>
      <c r="F64" s="57">
        <v>2</v>
      </c>
      <c r="G64" s="37">
        <f t="shared" ref="G64:G65" si="6">E64*F64</f>
        <v>98</v>
      </c>
      <c r="H64" s="23"/>
    </row>
    <row r="65" spans="1:8" ht="17.25" x14ac:dyDescent="0.3">
      <c r="A65" s="88">
        <v>111456</v>
      </c>
      <c r="B65" s="72" t="s">
        <v>143</v>
      </c>
      <c r="C65" s="72" t="s">
        <v>144</v>
      </c>
      <c r="D65" s="89" t="s">
        <v>78</v>
      </c>
      <c r="E65" s="322">
        <v>42.5</v>
      </c>
      <c r="F65" s="57">
        <v>2</v>
      </c>
      <c r="G65" s="37">
        <f t="shared" si="6"/>
        <v>85</v>
      </c>
      <c r="H65" s="31"/>
    </row>
    <row r="66" spans="1:8" ht="17.25" x14ac:dyDescent="0.3">
      <c r="A66" s="409" t="s">
        <v>451</v>
      </c>
      <c r="B66" s="410"/>
      <c r="C66" s="410"/>
      <c r="D66" s="410"/>
      <c r="E66" s="410"/>
      <c r="F66" s="410"/>
      <c r="G66" s="411"/>
      <c r="H66" s="31"/>
    </row>
    <row r="67" spans="1:8" ht="17.25" x14ac:dyDescent="0.3">
      <c r="A67" s="346">
        <v>111507</v>
      </c>
      <c r="B67" s="70" t="s">
        <v>452</v>
      </c>
      <c r="C67" s="70" t="s">
        <v>453</v>
      </c>
      <c r="D67" s="34" t="s">
        <v>165</v>
      </c>
      <c r="E67" s="322">
        <v>47.5</v>
      </c>
      <c r="F67" s="57">
        <v>2</v>
      </c>
      <c r="G67" s="37">
        <f t="shared" ref="G67" si="7">E67*F67</f>
        <v>95</v>
      </c>
      <c r="H67" s="31"/>
    </row>
    <row r="68" spans="1:8" ht="17.25" x14ac:dyDescent="0.3">
      <c r="A68" s="88">
        <v>110716</v>
      </c>
      <c r="B68" s="92" t="s">
        <v>132</v>
      </c>
      <c r="C68" s="92" t="s">
        <v>133</v>
      </c>
      <c r="D68" s="89" t="s">
        <v>134</v>
      </c>
      <c r="E68" s="322">
        <v>34.5</v>
      </c>
      <c r="F68" s="57">
        <v>2</v>
      </c>
      <c r="G68" s="37">
        <f t="shared" si="5"/>
        <v>69</v>
      </c>
      <c r="H68" s="31"/>
    </row>
    <row r="69" spans="1:8" ht="17.25" x14ac:dyDescent="0.3">
      <c r="A69" s="88">
        <v>111033</v>
      </c>
      <c r="B69" s="72" t="s">
        <v>135</v>
      </c>
      <c r="C69" s="72" t="s">
        <v>136</v>
      </c>
      <c r="D69" s="89" t="s">
        <v>137</v>
      </c>
      <c r="E69" s="322">
        <v>34.5</v>
      </c>
      <c r="F69" s="57">
        <v>2</v>
      </c>
      <c r="G69" s="37">
        <f t="shared" si="5"/>
        <v>69</v>
      </c>
      <c r="H69" s="31"/>
    </row>
    <row r="70" spans="1:8" ht="18" customHeight="1" x14ac:dyDescent="0.3">
      <c r="A70" s="55">
        <v>111030</v>
      </c>
      <c r="B70" s="93" t="s">
        <v>138</v>
      </c>
      <c r="C70" s="93" t="s">
        <v>139</v>
      </c>
      <c r="D70" s="89" t="s">
        <v>140</v>
      </c>
      <c r="E70" s="322">
        <v>34.5</v>
      </c>
      <c r="F70" s="57">
        <v>2</v>
      </c>
      <c r="G70" s="37">
        <f t="shared" si="5"/>
        <v>69</v>
      </c>
      <c r="H70" s="31"/>
    </row>
    <row r="71" spans="1:8" ht="17.25" x14ac:dyDescent="0.3">
      <c r="A71" s="88">
        <v>111063</v>
      </c>
      <c r="B71" s="72" t="s">
        <v>145</v>
      </c>
      <c r="C71" s="72" t="s">
        <v>146</v>
      </c>
      <c r="D71" s="89" t="s">
        <v>78</v>
      </c>
      <c r="E71" s="322">
        <v>49</v>
      </c>
      <c r="F71" s="57">
        <v>2</v>
      </c>
      <c r="G71" s="37">
        <f t="shared" si="5"/>
        <v>98</v>
      </c>
      <c r="H71" s="31"/>
    </row>
    <row r="72" spans="1:8" ht="17.25" x14ac:dyDescent="0.3">
      <c r="A72" s="403" t="s">
        <v>449</v>
      </c>
      <c r="B72" s="404"/>
      <c r="C72" s="404"/>
      <c r="D72" s="404"/>
      <c r="E72" s="404"/>
      <c r="F72" s="404"/>
      <c r="G72" s="405"/>
      <c r="H72" s="31"/>
    </row>
    <row r="73" spans="1:8" ht="17.25" x14ac:dyDescent="0.3">
      <c r="A73" s="94">
        <v>111362</v>
      </c>
      <c r="B73" s="95" t="s">
        <v>155</v>
      </c>
      <c r="C73" s="95" t="s">
        <v>156</v>
      </c>
      <c r="D73" s="73" t="s">
        <v>157</v>
      </c>
      <c r="E73" s="322">
        <v>77</v>
      </c>
      <c r="F73" s="77">
        <v>1</v>
      </c>
      <c r="G73" s="63">
        <f t="shared" si="5"/>
        <v>77</v>
      </c>
      <c r="H73" s="31"/>
    </row>
    <row r="74" spans="1:8" ht="17.25" x14ac:dyDescent="0.3">
      <c r="A74" s="94">
        <v>111341</v>
      </c>
      <c r="B74" s="95" t="s">
        <v>155</v>
      </c>
      <c r="C74" s="95" t="s">
        <v>158</v>
      </c>
      <c r="D74" s="73" t="s">
        <v>69</v>
      </c>
      <c r="E74" s="322">
        <v>49.5</v>
      </c>
      <c r="F74" s="77">
        <v>2</v>
      </c>
      <c r="G74" s="63">
        <f t="shared" si="5"/>
        <v>99</v>
      </c>
      <c r="H74" s="31"/>
    </row>
    <row r="75" spans="1:8" ht="17.25" x14ac:dyDescent="0.3">
      <c r="A75" s="94">
        <v>111393</v>
      </c>
      <c r="B75" s="95" t="s">
        <v>159</v>
      </c>
      <c r="C75" s="95" t="s">
        <v>160</v>
      </c>
      <c r="D75" s="73" t="s">
        <v>87</v>
      </c>
      <c r="E75" s="322">
        <v>39</v>
      </c>
      <c r="F75" s="62">
        <v>2</v>
      </c>
      <c r="G75" s="63">
        <f t="shared" si="5"/>
        <v>78</v>
      </c>
      <c r="H75" s="31"/>
    </row>
    <row r="76" spans="1:8" ht="17.25" x14ac:dyDescent="0.3">
      <c r="A76" s="94">
        <v>111510</v>
      </c>
      <c r="B76" s="95" t="s">
        <v>456</v>
      </c>
      <c r="C76" s="95" t="s">
        <v>456</v>
      </c>
      <c r="D76" s="89" t="s">
        <v>78</v>
      </c>
      <c r="E76" s="322">
        <v>39.5</v>
      </c>
      <c r="F76" s="62">
        <v>2</v>
      </c>
      <c r="G76" s="63">
        <f t="shared" ref="G76" si="8">E76*F76</f>
        <v>79</v>
      </c>
      <c r="H76" s="31"/>
    </row>
    <row r="77" spans="1:8" ht="17.25" x14ac:dyDescent="0.3">
      <c r="A77" s="406" t="s">
        <v>450</v>
      </c>
      <c r="B77" s="407"/>
      <c r="C77" s="407"/>
      <c r="D77" s="407"/>
      <c r="E77" s="407"/>
      <c r="F77" s="407"/>
      <c r="G77" s="408"/>
      <c r="H77" s="31"/>
    </row>
    <row r="78" spans="1:8" ht="17.25" x14ac:dyDescent="0.3">
      <c r="A78" s="94">
        <v>111369</v>
      </c>
      <c r="B78" s="95" t="s">
        <v>161</v>
      </c>
      <c r="C78" s="95" t="s">
        <v>162</v>
      </c>
      <c r="D78" s="73" t="s">
        <v>102</v>
      </c>
      <c r="E78" s="322">
        <v>82</v>
      </c>
      <c r="F78" s="62">
        <v>2</v>
      </c>
      <c r="G78" s="63">
        <f t="shared" si="5"/>
        <v>164</v>
      </c>
      <c r="H78" s="31"/>
    </row>
    <row r="79" spans="1:8" ht="17.25" x14ac:dyDescent="0.3">
      <c r="A79" s="277">
        <v>111466</v>
      </c>
      <c r="B79" s="72" t="s">
        <v>163</v>
      </c>
      <c r="C79" s="72" t="s">
        <v>164</v>
      </c>
      <c r="D79" s="73" t="s">
        <v>165</v>
      </c>
      <c r="E79" s="322">
        <v>64.5</v>
      </c>
      <c r="F79" s="62">
        <v>2</v>
      </c>
      <c r="G79" s="149">
        <f t="shared" si="5"/>
        <v>129</v>
      </c>
      <c r="H79" s="31"/>
    </row>
    <row r="80" spans="1:8" ht="17.25" x14ac:dyDescent="0.3">
      <c r="A80" s="351">
        <v>111487</v>
      </c>
      <c r="B80" s="352" t="s">
        <v>166</v>
      </c>
      <c r="C80" s="352" t="s">
        <v>167</v>
      </c>
      <c r="D80" s="353" t="s">
        <v>137</v>
      </c>
      <c r="E80" s="354">
        <v>59</v>
      </c>
      <c r="F80" s="355">
        <v>2</v>
      </c>
      <c r="G80" s="356">
        <f t="shared" ref="G80" si="9">E80*F80</f>
        <v>118</v>
      </c>
      <c r="H80" s="31"/>
    </row>
    <row r="81" spans="1:8" ht="17.25" x14ac:dyDescent="0.3">
      <c r="A81" s="397" t="s">
        <v>417</v>
      </c>
      <c r="B81" s="398"/>
      <c r="C81" s="398"/>
      <c r="D81" s="398"/>
      <c r="E81" s="398"/>
      <c r="F81" s="398"/>
      <c r="G81" s="399"/>
    </row>
    <row r="82" spans="1:8" ht="17.25" x14ac:dyDescent="0.3">
      <c r="A82" s="68">
        <v>111286</v>
      </c>
      <c r="B82" s="51" t="s">
        <v>168</v>
      </c>
      <c r="C82" s="51" t="s">
        <v>169</v>
      </c>
      <c r="D82" s="52" t="s">
        <v>69</v>
      </c>
      <c r="E82" s="325">
        <v>13</v>
      </c>
      <c r="F82" s="298">
        <v>2</v>
      </c>
      <c r="G82" s="118">
        <f t="shared" ref="G82:G90" si="10">E82*F82</f>
        <v>26</v>
      </c>
    </row>
    <row r="83" spans="1:8" ht="17.25" x14ac:dyDescent="0.3">
      <c r="A83" s="57">
        <v>110800</v>
      </c>
      <c r="B83" s="43" t="s">
        <v>170</v>
      </c>
      <c r="C83" s="43" t="s">
        <v>171</v>
      </c>
      <c r="D83" s="42" t="s">
        <v>105</v>
      </c>
      <c r="E83" s="326">
        <v>9.75</v>
      </c>
      <c r="F83" s="62">
        <v>2</v>
      </c>
      <c r="G83" s="63">
        <f t="shared" si="10"/>
        <v>19.5</v>
      </c>
    </row>
    <row r="84" spans="1:8" ht="17.25" x14ac:dyDescent="0.3">
      <c r="A84" s="57">
        <v>111419</v>
      </c>
      <c r="B84" s="43" t="s">
        <v>170</v>
      </c>
      <c r="C84" s="43" t="s">
        <v>172</v>
      </c>
      <c r="D84" s="42" t="s">
        <v>173</v>
      </c>
      <c r="E84" s="326">
        <v>14.75</v>
      </c>
      <c r="F84" s="62">
        <v>2</v>
      </c>
      <c r="G84" s="63">
        <f t="shared" si="10"/>
        <v>29.5</v>
      </c>
    </row>
    <row r="85" spans="1:8" ht="17.25" x14ac:dyDescent="0.3">
      <c r="A85" s="57">
        <v>111287</v>
      </c>
      <c r="B85" s="43" t="s">
        <v>175</v>
      </c>
      <c r="C85" s="43" t="s">
        <v>176</v>
      </c>
      <c r="D85" s="42" t="s">
        <v>78</v>
      </c>
      <c r="E85" s="326">
        <v>13.5</v>
      </c>
      <c r="F85" s="62">
        <v>2</v>
      </c>
      <c r="G85" s="63">
        <f t="shared" si="10"/>
        <v>27</v>
      </c>
    </row>
    <row r="86" spans="1:8" ht="17.25" x14ac:dyDescent="0.3">
      <c r="A86" s="57">
        <v>111478</v>
      </c>
      <c r="B86" s="43" t="s">
        <v>177</v>
      </c>
      <c r="C86" s="43" t="s">
        <v>178</v>
      </c>
      <c r="D86" s="42" t="s">
        <v>105</v>
      </c>
      <c r="E86" s="326">
        <v>13.5</v>
      </c>
      <c r="F86" s="62">
        <v>2</v>
      </c>
      <c r="G86" s="63">
        <f t="shared" si="10"/>
        <v>27</v>
      </c>
    </row>
    <row r="87" spans="1:8" ht="17.25" x14ac:dyDescent="0.3">
      <c r="A87" s="57">
        <v>111355</v>
      </c>
      <c r="B87" s="43" t="s">
        <v>179</v>
      </c>
      <c r="C87" s="43" t="s">
        <v>180</v>
      </c>
      <c r="D87" s="42" t="s">
        <v>129</v>
      </c>
      <c r="E87" s="326">
        <v>14.75</v>
      </c>
      <c r="F87" s="62">
        <v>2</v>
      </c>
      <c r="G87" s="63">
        <f t="shared" si="10"/>
        <v>29.5</v>
      </c>
    </row>
    <row r="88" spans="1:8" ht="17.25" x14ac:dyDescent="0.3">
      <c r="A88" s="57">
        <v>111431</v>
      </c>
      <c r="B88" s="43" t="s">
        <v>181</v>
      </c>
      <c r="C88" s="43" t="s">
        <v>182</v>
      </c>
      <c r="D88" s="42" t="s">
        <v>129</v>
      </c>
      <c r="E88" s="326">
        <v>13</v>
      </c>
      <c r="F88" s="62">
        <v>2</v>
      </c>
      <c r="G88" s="63">
        <f t="shared" si="10"/>
        <v>26</v>
      </c>
    </row>
    <row r="89" spans="1:8" ht="17.25" x14ac:dyDescent="0.3">
      <c r="A89" s="57">
        <v>111447</v>
      </c>
      <c r="B89" s="43" t="s">
        <v>184</v>
      </c>
      <c r="C89" s="43" t="s">
        <v>185</v>
      </c>
      <c r="D89" s="42" t="s">
        <v>87</v>
      </c>
      <c r="E89" s="326">
        <v>12.5</v>
      </c>
      <c r="F89" s="62">
        <v>2</v>
      </c>
      <c r="G89" s="63">
        <f t="shared" si="10"/>
        <v>25</v>
      </c>
    </row>
    <row r="90" spans="1:8" ht="17.25" x14ac:dyDescent="0.3">
      <c r="A90" s="57">
        <v>111121</v>
      </c>
      <c r="B90" s="43" t="s">
        <v>186</v>
      </c>
      <c r="C90" s="43" t="s">
        <v>187</v>
      </c>
      <c r="D90" s="42" t="s">
        <v>129</v>
      </c>
      <c r="E90" s="96">
        <v>13</v>
      </c>
      <c r="F90" s="62">
        <v>2</v>
      </c>
      <c r="G90" s="63">
        <f t="shared" si="10"/>
        <v>26</v>
      </c>
    </row>
    <row r="91" spans="1:8" ht="18" thickBot="1" x14ac:dyDescent="0.35">
      <c r="A91" s="97"/>
      <c r="B91" s="98"/>
      <c r="C91" s="98"/>
      <c r="D91" s="97"/>
      <c r="E91" s="99"/>
      <c r="F91" s="100" t="s">
        <v>188</v>
      </c>
      <c r="G91" s="101">
        <f>SUM(G7:G90)</f>
        <v>4385.5</v>
      </c>
      <c r="H91" s="23"/>
    </row>
    <row r="92" spans="1:8" ht="21.75" thickBot="1" x14ac:dyDescent="0.4">
      <c r="A92" s="97"/>
      <c r="B92" s="103" t="s">
        <v>189</v>
      </c>
      <c r="C92" s="104">
        <v>2</v>
      </c>
      <c r="D92" s="97"/>
      <c r="E92" s="99"/>
      <c r="F92" s="23"/>
      <c r="G92" s="102"/>
      <c r="H92" s="23"/>
    </row>
    <row r="93" spans="1:8" ht="21.75" thickBot="1" x14ac:dyDescent="0.4">
      <c r="A93" s="97"/>
      <c r="B93" s="103"/>
      <c r="C93" s="105"/>
      <c r="D93" s="97"/>
      <c r="E93" s="99"/>
      <c r="F93" s="23"/>
      <c r="G93" s="102"/>
      <c r="H93" s="23"/>
    </row>
    <row r="94" spans="1:8" ht="30" customHeight="1" x14ac:dyDescent="0.25">
      <c r="A94" s="292" t="s">
        <v>190</v>
      </c>
      <c r="B94" s="292" t="s">
        <v>191</v>
      </c>
      <c r="C94" s="293" t="s">
        <v>21</v>
      </c>
      <c r="D94" s="294" t="s">
        <v>22</v>
      </c>
      <c r="E94" s="295" t="s">
        <v>192</v>
      </c>
      <c r="F94" s="294" t="s">
        <v>24</v>
      </c>
      <c r="G94" s="293" t="s">
        <v>25</v>
      </c>
      <c r="H94" s="23"/>
    </row>
    <row r="95" spans="1:8" ht="18" customHeight="1" thickBot="1" x14ac:dyDescent="0.35">
      <c r="A95" s="400" t="s">
        <v>193</v>
      </c>
      <c r="B95" s="401"/>
      <c r="C95" s="401"/>
      <c r="D95" s="401"/>
      <c r="E95" s="401"/>
      <c r="F95" s="401"/>
      <c r="G95" s="402"/>
      <c r="H95" s="23"/>
    </row>
    <row r="96" spans="1:8" ht="17.25" x14ac:dyDescent="0.3">
      <c r="A96" s="106">
        <v>211051</v>
      </c>
      <c r="B96" s="107" t="s">
        <v>39</v>
      </c>
      <c r="C96" s="107" t="s">
        <v>194</v>
      </c>
      <c r="D96" s="108" t="s">
        <v>195</v>
      </c>
      <c r="E96" s="327">
        <v>56</v>
      </c>
      <c r="F96" s="110">
        <f>$C$92</f>
        <v>2</v>
      </c>
      <c r="G96" s="111">
        <f>E96*F96</f>
        <v>112</v>
      </c>
      <c r="H96" s="23"/>
    </row>
    <row r="97" spans="1:8" s="453" customFormat="1" ht="17.25" x14ac:dyDescent="0.3">
      <c r="A97" s="240">
        <v>211512</v>
      </c>
      <c r="B97" s="338" t="s">
        <v>460</v>
      </c>
      <c r="C97" s="338" t="s">
        <v>461</v>
      </c>
      <c r="D97" s="241" t="s">
        <v>195</v>
      </c>
      <c r="E97" s="328">
        <v>49</v>
      </c>
      <c r="F97" s="52">
        <v>2</v>
      </c>
      <c r="G97" s="118">
        <f>E97*F97</f>
        <v>98</v>
      </c>
      <c r="H97" s="452"/>
    </row>
    <row r="98" spans="1:8" ht="17.25" x14ac:dyDescent="0.3">
      <c r="A98" s="114">
        <v>201101</v>
      </c>
      <c r="B98" s="115" t="s">
        <v>43</v>
      </c>
      <c r="C98" s="115" t="s">
        <v>196</v>
      </c>
      <c r="D98" s="116" t="s">
        <v>197</v>
      </c>
      <c r="E98" s="329">
        <v>56</v>
      </c>
      <c r="F98" s="52">
        <f>$C$92</f>
        <v>2</v>
      </c>
      <c r="G98" s="118">
        <f>E98*F98</f>
        <v>112</v>
      </c>
      <c r="H98" s="23"/>
    </row>
    <row r="99" spans="1:8" ht="17.25" x14ac:dyDescent="0.3">
      <c r="A99" s="119">
        <v>211326</v>
      </c>
      <c r="B99" s="120" t="s">
        <v>52</v>
      </c>
      <c r="C99" s="120" t="s">
        <v>198</v>
      </c>
      <c r="D99" s="121" t="s">
        <v>195</v>
      </c>
      <c r="E99" s="329">
        <v>47</v>
      </c>
      <c r="F99" s="42">
        <f>$C$92</f>
        <v>2</v>
      </c>
      <c r="G99" s="122">
        <f>E99*F99</f>
        <v>94</v>
      </c>
      <c r="H99" s="23"/>
    </row>
    <row r="100" spans="1:8" ht="17.25" x14ac:dyDescent="0.3">
      <c r="A100" s="123">
        <v>201511</v>
      </c>
      <c r="B100" s="124" t="s">
        <v>125</v>
      </c>
      <c r="C100" s="124" t="s">
        <v>199</v>
      </c>
      <c r="D100" s="125" t="s">
        <v>195</v>
      </c>
      <c r="E100" s="330">
        <v>49</v>
      </c>
      <c r="F100" s="126">
        <f>$C$92</f>
        <v>2</v>
      </c>
      <c r="G100" s="82">
        <f>E100*F100</f>
        <v>98</v>
      </c>
      <c r="H100" s="23"/>
    </row>
    <row r="101" spans="1:8" ht="17.25" x14ac:dyDescent="0.3">
      <c r="A101" s="385" t="s">
        <v>200</v>
      </c>
      <c r="B101" s="386"/>
      <c r="C101" s="386"/>
      <c r="D101" s="386"/>
      <c r="E101" s="386"/>
      <c r="F101" s="386"/>
      <c r="G101" s="387"/>
      <c r="H101" s="23"/>
    </row>
    <row r="102" spans="1:8" ht="17.25" x14ac:dyDescent="0.3">
      <c r="A102" s="129">
        <v>211506</v>
      </c>
      <c r="B102" s="130" t="s">
        <v>462</v>
      </c>
      <c r="C102" s="130" t="s">
        <v>463</v>
      </c>
      <c r="D102" s="34" t="s">
        <v>201</v>
      </c>
      <c r="E102" s="329">
        <v>79</v>
      </c>
      <c r="F102" s="42">
        <v>2</v>
      </c>
      <c r="G102" s="149">
        <f t="shared" ref="G102" si="11">E102*F102</f>
        <v>158</v>
      </c>
      <c r="H102" s="23"/>
    </row>
    <row r="103" spans="1:8" ht="17.25" x14ac:dyDescent="0.3">
      <c r="A103" s="127">
        <v>211441</v>
      </c>
      <c r="B103" s="128" t="s">
        <v>202</v>
      </c>
      <c r="C103" s="128" t="s">
        <v>203</v>
      </c>
      <c r="D103" s="27" t="s">
        <v>201</v>
      </c>
      <c r="E103" s="329">
        <v>79</v>
      </c>
      <c r="F103" s="42">
        <f t="shared" ref="F103:F108" si="12">$C$92</f>
        <v>2</v>
      </c>
      <c r="G103" s="149">
        <f t="shared" ref="G103:G108" si="13">E103*F103</f>
        <v>158</v>
      </c>
      <c r="H103" s="23"/>
    </row>
    <row r="104" spans="1:8" ht="17.25" x14ac:dyDescent="0.3">
      <c r="A104" s="127">
        <v>211510</v>
      </c>
      <c r="B104" s="128" t="s">
        <v>456</v>
      </c>
      <c r="C104" s="128" t="s">
        <v>456</v>
      </c>
      <c r="D104" s="34" t="s">
        <v>250</v>
      </c>
      <c r="E104" s="328">
        <v>85</v>
      </c>
      <c r="F104" s="52">
        <v>2</v>
      </c>
      <c r="G104" s="118">
        <f t="shared" si="13"/>
        <v>170</v>
      </c>
      <c r="H104" s="23"/>
    </row>
    <row r="105" spans="1:8" ht="17.25" x14ac:dyDescent="0.3">
      <c r="A105" s="129">
        <v>211327</v>
      </c>
      <c r="B105" s="130" t="s">
        <v>204</v>
      </c>
      <c r="C105" s="130" t="s">
        <v>205</v>
      </c>
      <c r="D105" s="34" t="s">
        <v>201</v>
      </c>
      <c r="E105" s="329">
        <v>57</v>
      </c>
      <c r="F105" s="42">
        <f t="shared" si="12"/>
        <v>2</v>
      </c>
      <c r="G105" s="63">
        <f t="shared" si="13"/>
        <v>114</v>
      </c>
      <c r="H105" s="23"/>
    </row>
    <row r="106" spans="1:8" ht="17.25" x14ac:dyDescent="0.3">
      <c r="A106" s="129">
        <v>211412</v>
      </c>
      <c r="B106" s="130" t="s">
        <v>90</v>
      </c>
      <c r="C106" s="130" t="s">
        <v>206</v>
      </c>
      <c r="D106" s="34" t="s">
        <v>201</v>
      </c>
      <c r="E106" s="329">
        <v>59</v>
      </c>
      <c r="F106" s="42">
        <f t="shared" si="12"/>
        <v>2</v>
      </c>
      <c r="G106" s="63">
        <f t="shared" si="13"/>
        <v>118</v>
      </c>
      <c r="H106" s="23"/>
    </row>
    <row r="107" spans="1:8" ht="17.25" x14ac:dyDescent="0.3">
      <c r="A107" s="132">
        <v>211323</v>
      </c>
      <c r="B107" s="131" t="s">
        <v>207</v>
      </c>
      <c r="C107" s="131" t="s">
        <v>208</v>
      </c>
      <c r="D107" s="40" t="s">
        <v>201</v>
      </c>
      <c r="E107" s="330">
        <v>57</v>
      </c>
      <c r="F107" s="126">
        <f t="shared" si="12"/>
        <v>2</v>
      </c>
      <c r="G107" s="82">
        <f t="shared" si="13"/>
        <v>114</v>
      </c>
      <c r="H107" s="23"/>
    </row>
    <row r="108" spans="1:8" ht="17.25" x14ac:dyDescent="0.3">
      <c r="A108" s="129">
        <v>211507</v>
      </c>
      <c r="B108" s="130" t="s">
        <v>452</v>
      </c>
      <c r="C108" s="130" t="s">
        <v>454</v>
      </c>
      <c r="D108" s="34" t="s">
        <v>250</v>
      </c>
      <c r="E108" s="330">
        <v>69</v>
      </c>
      <c r="F108" s="126">
        <f t="shared" si="12"/>
        <v>2</v>
      </c>
      <c r="G108" s="82">
        <f t="shared" si="13"/>
        <v>138</v>
      </c>
      <c r="H108" s="23"/>
    </row>
    <row r="109" spans="1:8" ht="17.25" x14ac:dyDescent="0.3">
      <c r="A109" s="385" t="s">
        <v>209</v>
      </c>
      <c r="B109" s="386"/>
      <c r="C109" s="386"/>
      <c r="D109" s="386"/>
      <c r="E109" s="386"/>
      <c r="F109" s="386"/>
      <c r="G109" s="387"/>
      <c r="H109" s="23"/>
    </row>
    <row r="110" spans="1:8" ht="17.25" x14ac:dyDescent="0.3">
      <c r="A110" s="133">
        <v>211501</v>
      </c>
      <c r="B110" s="134" t="s">
        <v>210</v>
      </c>
      <c r="C110" s="134" t="s">
        <v>211</v>
      </c>
      <c r="D110" s="112" t="s">
        <v>41</v>
      </c>
      <c r="E110" s="113">
        <v>69</v>
      </c>
      <c r="F110" s="52">
        <f>$C$92</f>
        <v>2</v>
      </c>
      <c r="G110" s="118">
        <f>E110*F110</f>
        <v>138</v>
      </c>
      <c r="H110" s="23"/>
    </row>
    <row r="111" spans="1:8" ht="17.25" x14ac:dyDescent="0.3">
      <c r="A111" s="135">
        <v>211453</v>
      </c>
      <c r="B111" s="136" t="s">
        <v>64</v>
      </c>
      <c r="C111" s="136" t="s">
        <v>212</v>
      </c>
      <c r="D111" s="137" t="s">
        <v>201</v>
      </c>
      <c r="E111" s="159">
        <v>59</v>
      </c>
      <c r="F111" s="52">
        <f>$C$92</f>
        <v>2</v>
      </c>
      <c r="G111" s="118">
        <f>E111*F111</f>
        <v>118</v>
      </c>
      <c r="H111" s="23"/>
    </row>
    <row r="112" spans="1:8" ht="17.25" x14ac:dyDescent="0.3">
      <c r="A112" s="138">
        <v>211249</v>
      </c>
      <c r="B112" s="139" t="s">
        <v>213</v>
      </c>
      <c r="C112" s="139" t="s">
        <v>214</v>
      </c>
      <c r="D112" s="140" t="s">
        <v>201</v>
      </c>
      <c r="E112" s="330">
        <v>59</v>
      </c>
      <c r="F112" s="126">
        <f>$C$92</f>
        <v>2</v>
      </c>
      <c r="G112" s="82">
        <f>E112*F112</f>
        <v>118</v>
      </c>
      <c r="H112" s="23"/>
    </row>
    <row r="113" spans="1:8" ht="17.25" x14ac:dyDescent="0.3">
      <c r="A113" s="388" t="s">
        <v>215</v>
      </c>
      <c r="B113" s="389"/>
      <c r="C113" s="389"/>
      <c r="D113" s="389"/>
      <c r="E113" s="389"/>
      <c r="F113" s="389"/>
      <c r="G113" s="390"/>
      <c r="H113" s="23"/>
    </row>
    <row r="114" spans="1:8" ht="17.25" x14ac:dyDescent="0.3">
      <c r="A114" s="133">
        <v>211242</v>
      </c>
      <c r="B114" s="141" t="s">
        <v>216</v>
      </c>
      <c r="C114" s="141" t="s">
        <v>217</v>
      </c>
      <c r="D114" s="112" t="s">
        <v>201</v>
      </c>
      <c r="E114" s="328">
        <v>49</v>
      </c>
      <c r="F114" s="52">
        <f t="shared" ref="F114:F118" si="14">$C$92</f>
        <v>2</v>
      </c>
      <c r="G114" s="118">
        <f t="shared" ref="G114:G118" si="15">E114*F114</f>
        <v>98</v>
      </c>
      <c r="H114" s="23"/>
    </row>
    <row r="115" spans="1:8" ht="17.25" x14ac:dyDescent="0.3">
      <c r="A115" s="142">
        <v>211318</v>
      </c>
      <c r="B115" s="143" t="s">
        <v>218</v>
      </c>
      <c r="C115" s="143" t="s">
        <v>219</v>
      </c>
      <c r="D115" s="121" t="s">
        <v>201</v>
      </c>
      <c r="E115" s="328">
        <v>54</v>
      </c>
      <c r="F115" s="52">
        <f t="shared" si="14"/>
        <v>2</v>
      </c>
      <c r="G115" s="118">
        <f t="shared" si="15"/>
        <v>108</v>
      </c>
      <c r="H115" s="23"/>
    </row>
    <row r="116" spans="1:8" ht="17.25" x14ac:dyDescent="0.3">
      <c r="A116" s="142">
        <v>211394</v>
      </c>
      <c r="B116" s="143" t="s">
        <v>220</v>
      </c>
      <c r="C116" s="143" t="s">
        <v>221</v>
      </c>
      <c r="D116" s="121" t="s">
        <v>222</v>
      </c>
      <c r="E116" s="329">
        <v>28</v>
      </c>
      <c r="F116" s="42">
        <f t="shared" si="14"/>
        <v>2</v>
      </c>
      <c r="G116" s="63">
        <f t="shared" si="15"/>
        <v>56</v>
      </c>
      <c r="H116" s="23"/>
    </row>
    <row r="117" spans="1:8" ht="17.25" x14ac:dyDescent="0.3">
      <c r="A117" s="144">
        <v>211462</v>
      </c>
      <c r="B117" s="145" t="s">
        <v>223</v>
      </c>
      <c r="C117" s="145" t="s">
        <v>224</v>
      </c>
      <c r="D117" s="146" t="s">
        <v>250</v>
      </c>
      <c r="E117" s="329">
        <v>55</v>
      </c>
      <c r="F117" s="42">
        <f t="shared" si="14"/>
        <v>2</v>
      </c>
      <c r="G117" s="63">
        <f t="shared" si="15"/>
        <v>110</v>
      </c>
      <c r="H117" s="23"/>
    </row>
    <row r="118" spans="1:8" ht="17.25" x14ac:dyDescent="0.3">
      <c r="A118" s="147">
        <v>211273</v>
      </c>
      <c r="B118" s="139" t="s">
        <v>225</v>
      </c>
      <c r="C118" s="139" t="s">
        <v>226</v>
      </c>
      <c r="D118" s="140" t="s">
        <v>201</v>
      </c>
      <c r="E118" s="330">
        <v>54</v>
      </c>
      <c r="F118" s="126">
        <f t="shared" si="14"/>
        <v>2</v>
      </c>
      <c r="G118" s="82">
        <f t="shared" si="15"/>
        <v>108</v>
      </c>
      <c r="H118" s="23"/>
    </row>
    <row r="119" spans="1:8" ht="17.25" x14ac:dyDescent="0.3">
      <c r="A119" s="425" t="s">
        <v>227</v>
      </c>
      <c r="B119" s="426"/>
      <c r="C119" s="426"/>
      <c r="D119" s="426"/>
      <c r="E119" s="426"/>
      <c r="F119" s="426"/>
      <c r="G119" s="427"/>
    </row>
    <row r="120" spans="1:8" ht="17.25" x14ac:dyDescent="0.3">
      <c r="A120" s="42">
        <v>711393</v>
      </c>
      <c r="B120" s="148" t="s">
        <v>228</v>
      </c>
      <c r="C120" s="148" t="s">
        <v>229</v>
      </c>
      <c r="D120" s="116" t="s">
        <v>87</v>
      </c>
      <c r="E120" s="117">
        <v>38</v>
      </c>
      <c r="F120" s="42">
        <f>$C$92+1</f>
        <v>3</v>
      </c>
      <c r="G120" s="149">
        <f t="shared" ref="G120" si="16">E120*F120</f>
        <v>114</v>
      </c>
    </row>
    <row r="121" spans="1:8" ht="17.25" x14ac:dyDescent="0.3">
      <c r="A121" s="385" t="s">
        <v>230</v>
      </c>
      <c r="B121" s="386"/>
      <c r="C121" s="386"/>
      <c r="D121" s="386"/>
      <c r="E121" s="386"/>
      <c r="F121" s="386"/>
      <c r="G121" s="387"/>
      <c r="H121" s="23"/>
    </row>
    <row r="122" spans="1:8" ht="17.25" x14ac:dyDescent="0.3">
      <c r="A122" s="133">
        <v>211282</v>
      </c>
      <c r="B122" s="141" t="s">
        <v>231</v>
      </c>
      <c r="C122" s="141" t="s">
        <v>232</v>
      </c>
      <c r="D122" s="150" t="s">
        <v>233</v>
      </c>
      <c r="E122" s="113">
        <v>46</v>
      </c>
      <c r="F122" s="52">
        <f>$C$92</f>
        <v>2</v>
      </c>
      <c r="G122" s="118">
        <f>E122*F122</f>
        <v>92</v>
      </c>
      <c r="H122" s="23"/>
    </row>
    <row r="123" spans="1:8" ht="17.25" x14ac:dyDescent="0.3">
      <c r="A123" s="151">
        <v>211243</v>
      </c>
      <c r="B123" s="152" t="s">
        <v>234</v>
      </c>
      <c r="C123" s="152" t="s">
        <v>235</v>
      </c>
      <c r="D123" s="125" t="s">
        <v>233</v>
      </c>
      <c r="E123" s="330">
        <v>29</v>
      </c>
      <c r="F123" s="126">
        <f>$C$92</f>
        <v>2</v>
      </c>
      <c r="G123" s="82">
        <f>E123*F123</f>
        <v>58</v>
      </c>
      <c r="H123" s="23"/>
    </row>
    <row r="124" spans="1:8" ht="18" thickBot="1" x14ac:dyDescent="0.35">
      <c r="A124" s="385" t="s">
        <v>236</v>
      </c>
      <c r="B124" s="386"/>
      <c r="C124" s="386"/>
      <c r="D124" s="386"/>
      <c r="E124" s="386"/>
      <c r="F124" s="386"/>
      <c r="G124" s="387"/>
      <c r="H124" s="23"/>
    </row>
    <row r="125" spans="1:8" ht="17.25" x14ac:dyDescent="0.3">
      <c r="A125" s="153">
        <v>211319</v>
      </c>
      <c r="B125" s="154" t="s">
        <v>237</v>
      </c>
      <c r="C125" s="154" t="s">
        <v>238</v>
      </c>
      <c r="D125" s="155" t="s">
        <v>201</v>
      </c>
      <c r="E125" s="109">
        <v>38</v>
      </c>
      <c r="F125" s="110">
        <f>$C$92</f>
        <v>2</v>
      </c>
      <c r="G125" s="111">
        <f>E125*F125</f>
        <v>76</v>
      </c>
      <c r="H125" s="23"/>
    </row>
    <row r="126" spans="1:8" ht="17.25" x14ac:dyDescent="0.3">
      <c r="A126" s="156">
        <v>211073</v>
      </c>
      <c r="B126" s="157" t="s">
        <v>239</v>
      </c>
      <c r="C126" s="158" t="s">
        <v>240</v>
      </c>
      <c r="D126" s="116" t="s">
        <v>92</v>
      </c>
      <c r="E126" s="331">
        <v>35</v>
      </c>
      <c r="F126" s="160">
        <f>$C$92</f>
        <v>2</v>
      </c>
      <c r="G126" s="161">
        <f>E126*F126</f>
        <v>70</v>
      </c>
      <c r="H126" s="23"/>
    </row>
    <row r="127" spans="1:8" ht="17.25" x14ac:dyDescent="0.3">
      <c r="A127" s="385" t="s">
        <v>241</v>
      </c>
      <c r="B127" s="386"/>
      <c r="C127" s="386"/>
      <c r="D127" s="386"/>
      <c r="E127" s="386"/>
      <c r="F127" s="386"/>
      <c r="G127" s="387"/>
      <c r="H127" s="23"/>
    </row>
    <row r="128" spans="1:8" ht="17.25" x14ac:dyDescent="0.3">
      <c r="A128" s="24">
        <v>210616</v>
      </c>
      <c r="B128" s="162" t="s">
        <v>57</v>
      </c>
      <c r="C128" s="162" t="s">
        <v>242</v>
      </c>
      <c r="D128" s="150" t="s">
        <v>195</v>
      </c>
      <c r="E128" s="328">
        <v>29</v>
      </c>
      <c r="F128" s="52">
        <f>$C$92</f>
        <v>2</v>
      </c>
      <c r="G128" s="118">
        <f>E128*F128</f>
        <v>58</v>
      </c>
      <c r="H128" s="23"/>
    </row>
    <row r="129" spans="1:15" ht="17.25" x14ac:dyDescent="0.3">
      <c r="A129" s="163">
        <v>202021</v>
      </c>
      <c r="B129" s="139" t="s">
        <v>130</v>
      </c>
      <c r="C129" s="139" t="s">
        <v>243</v>
      </c>
      <c r="D129" s="140" t="s">
        <v>244</v>
      </c>
      <c r="E129" s="330">
        <v>39</v>
      </c>
      <c r="F129" s="126">
        <f>$C$92</f>
        <v>2</v>
      </c>
      <c r="G129" s="82">
        <f>E129*F129</f>
        <v>78</v>
      </c>
      <c r="H129" s="23"/>
    </row>
    <row r="130" spans="1:15" ht="17.25" x14ac:dyDescent="0.3">
      <c r="A130" s="385" t="s">
        <v>245</v>
      </c>
      <c r="B130" s="386"/>
      <c r="C130" s="386"/>
      <c r="D130" s="386"/>
      <c r="E130" s="386"/>
      <c r="F130" s="386"/>
      <c r="G130" s="387"/>
      <c r="H130" s="23"/>
    </row>
    <row r="131" spans="1:15" ht="16.5" customHeight="1" x14ac:dyDescent="0.3">
      <c r="A131" s="24">
        <v>710541</v>
      </c>
      <c r="B131" s="162" t="s">
        <v>96</v>
      </c>
      <c r="C131" s="162" t="s">
        <v>246</v>
      </c>
      <c r="D131" s="150" t="s">
        <v>418</v>
      </c>
      <c r="E131" s="328">
        <v>23</v>
      </c>
      <c r="F131" s="52">
        <f>$C$92+1</f>
        <v>3</v>
      </c>
      <c r="G131" s="118">
        <f>E131*F131</f>
        <v>69</v>
      </c>
      <c r="H131" s="23"/>
      <c r="I131" s="23"/>
      <c r="J131" s="23"/>
      <c r="K131" s="23"/>
      <c r="L131" s="23"/>
      <c r="M131" s="23"/>
      <c r="N131" s="23"/>
      <c r="O131" s="23"/>
    </row>
    <row r="132" spans="1:15" ht="16.5" customHeight="1" x14ac:dyDescent="0.3">
      <c r="A132" s="127">
        <v>710545</v>
      </c>
      <c r="B132" s="164" t="s">
        <v>103</v>
      </c>
      <c r="C132" s="164" t="s">
        <v>247</v>
      </c>
      <c r="D132" s="150" t="s">
        <v>201</v>
      </c>
      <c r="E132" s="328">
        <v>22.5</v>
      </c>
      <c r="F132" s="52">
        <f>$C$92+1</f>
        <v>3</v>
      </c>
      <c r="G132" s="118">
        <f t="shared" ref="G132:G136" si="17">E132*F132</f>
        <v>67.5</v>
      </c>
      <c r="H132" s="23"/>
      <c r="I132" s="23"/>
      <c r="J132" s="23"/>
      <c r="K132" s="23"/>
      <c r="L132" s="23"/>
      <c r="M132" s="23"/>
      <c r="N132" s="23"/>
      <c r="O132" s="23"/>
    </row>
    <row r="133" spans="1:15" ht="16.5" customHeight="1" x14ac:dyDescent="0.3">
      <c r="A133" s="165">
        <v>210543</v>
      </c>
      <c r="B133" s="166" t="s">
        <v>248</v>
      </c>
      <c r="C133" s="166" t="s">
        <v>249</v>
      </c>
      <c r="D133" s="167" t="s">
        <v>250</v>
      </c>
      <c r="E133" s="331">
        <v>66</v>
      </c>
      <c r="F133" s="52">
        <f>$C$92</f>
        <v>2</v>
      </c>
      <c r="G133" s="118">
        <f t="shared" si="17"/>
        <v>132</v>
      </c>
      <c r="H133" s="23"/>
      <c r="I133" s="23"/>
      <c r="J133" s="23"/>
      <c r="K133" s="23"/>
      <c r="L133" s="23"/>
      <c r="M133" s="23"/>
      <c r="N133" s="23"/>
      <c r="O133" s="23"/>
    </row>
    <row r="134" spans="1:15" ht="17.25" x14ac:dyDescent="0.3">
      <c r="A134" s="129">
        <v>210648</v>
      </c>
      <c r="B134" s="148" t="s">
        <v>101</v>
      </c>
      <c r="C134" s="148" t="s">
        <v>251</v>
      </c>
      <c r="D134" s="116" t="s">
        <v>250</v>
      </c>
      <c r="E134" s="329">
        <v>69</v>
      </c>
      <c r="F134" s="42">
        <f>$C$92</f>
        <v>2</v>
      </c>
      <c r="G134" s="63">
        <f>E134*F134</f>
        <v>138</v>
      </c>
      <c r="H134" s="23"/>
    </row>
    <row r="135" spans="1:15" ht="17.25" x14ac:dyDescent="0.3">
      <c r="A135" s="127">
        <v>211268</v>
      </c>
      <c r="B135" s="164" t="s">
        <v>99</v>
      </c>
      <c r="C135" s="164" t="s">
        <v>252</v>
      </c>
      <c r="D135" s="150" t="s">
        <v>201</v>
      </c>
      <c r="E135" s="328">
        <v>66</v>
      </c>
      <c r="F135" s="52">
        <f>$C$92</f>
        <v>2</v>
      </c>
      <c r="G135" s="118">
        <f t="shared" si="17"/>
        <v>132</v>
      </c>
      <c r="H135" s="23"/>
    </row>
    <row r="136" spans="1:15" ht="17.25" x14ac:dyDescent="0.3">
      <c r="A136" s="57">
        <v>211476</v>
      </c>
      <c r="B136" s="148" t="s">
        <v>106</v>
      </c>
      <c r="C136" s="148" t="s">
        <v>253</v>
      </c>
      <c r="D136" s="116" t="s">
        <v>201</v>
      </c>
      <c r="E136" s="329">
        <v>74</v>
      </c>
      <c r="F136" s="126">
        <f>$C$92</f>
        <v>2</v>
      </c>
      <c r="G136" s="118">
        <f t="shared" si="17"/>
        <v>148</v>
      </c>
    </row>
    <row r="137" spans="1:15" ht="17.25" x14ac:dyDescent="0.3">
      <c r="A137" s="385" t="s">
        <v>254</v>
      </c>
      <c r="B137" s="386"/>
      <c r="C137" s="386"/>
      <c r="D137" s="386"/>
      <c r="E137" s="386"/>
      <c r="F137" s="386"/>
      <c r="G137" s="387"/>
      <c r="H137" s="23"/>
    </row>
    <row r="138" spans="1:15" ht="17.25" x14ac:dyDescent="0.3">
      <c r="A138" s="168">
        <v>210716</v>
      </c>
      <c r="B138" s="157" t="s">
        <v>255</v>
      </c>
      <c r="C138" s="157" t="s">
        <v>256</v>
      </c>
      <c r="D138" s="116" t="s">
        <v>201</v>
      </c>
      <c r="E138" s="329">
        <v>59</v>
      </c>
      <c r="F138" s="42">
        <f t="shared" ref="F138:F144" si="18">$C$92</f>
        <v>2</v>
      </c>
      <c r="G138" s="63">
        <f t="shared" ref="G138:G144" si="19">E138*F138</f>
        <v>118</v>
      </c>
      <c r="H138" s="23"/>
    </row>
    <row r="139" spans="1:15" ht="17.25" x14ac:dyDescent="0.3">
      <c r="A139" s="169">
        <v>211030</v>
      </c>
      <c r="B139" s="145" t="s">
        <v>257</v>
      </c>
      <c r="C139" s="145" t="s">
        <v>258</v>
      </c>
      <c r="D139" s="146" t="s">
        <v>201</v>
      </c>
      <c r="E139" s="329">
        <v>59</v>
      </c>
      <c r="F139" s="42">
        <f t="shared" si="18"/>
        <v>2</v>
      </c>
      <c r="G139" s="63">
        <f t="shared" si="19"/>
        <v>118</v>
      </c>
      <c r="H139" s="23"/>
    </row>
    <row r="140" spans="1:15" ht="17.25" x14ac:dyDescent="0.3">
      <c r="A140" s="169">
        <v>211416</v>
      </c>
      <c r="B140" s="145" t="s">
        <v>259</v>
      </c>
      <c r="C140" s="145" t="s">
        <v>260</v>
      </c>
      <c r="D140" s="146" t="s">
        <v>157</v>
      </c>
      <c r="E140" s="329">
        <v>69</v>
      </c>
      <c r="F140" s="42">
        <f t="shared" si="18"/>
        <v>2</v>
      </c>
      <c r="G140" s="63">
        <f t="shared" si="19"/>
        <v>138</v>
      </c>
      <c r="H140" s="23"/>
    </row>
    <row r="141" spans="1:15" ht="17.25" x14ac:dyDescent="0.3">
      <c r="A141" s="170">
        <v>211005</v>
      </c>
      <c r="B141" s="171" t="s">
        <v>261</v>
      </c>
      <c r="C141" s="171" t="s">
        <v>262</v>
      </c>
      <c r="D141" s="121" t="s">
        <v>250</v>
      </c>
      <c r="E141" s="329">
        <v>64</v>
      </c>
      <c r="F141" s="42">
        <f t="shared" si="18"/>
        <v>2</v>
      </c>
      <c r="G141" s="63">
        <f t="shared" si="19"/>
        <v>128</v>
      </c>
      <c r="H141" s="23"/>
    </row>
    <row r="142" spans="1:15" ht="17.25" x14ac:dyDescent="0.3">
      <c r="A142" s="129">
        <v>210640</v>
      </c>
      <c r="B142" s="148" t="s">
        <v>263</v>
      </c>
      <c r="C142" s="148" t="s">
        <v>264</v>
      </c>
      <c r="D142" s="116" t="s">
        <v>78</v>
      </c>
      <c r="E142" s="330">
        <v>49</v>
      </c>
      <c r="F142" s="42">
        <f t="shared" si="18"/>
        <v>2</v>
      </c>
      <c r="G142" s="122">
        <f t="shared" si="19"/>
        <v>98</v>
      </c>
      <c r="H142" s="23"/>
    </row>
    <row r="143" spans="1:15" ht="17.25" x14ac:dyDescent="0.3">
      <c r="A143" s="172">
        <v>211062</v>
      </c>
      <c r="B143" s="173" t="s">
        <v>135</v>
      </c>
      <c r="C143" s="173" t="s">
        <v>265</v>
      </c>
      <c r="D143" s="125" t="s">
        <v>266</v>
      </c>
      <c r="E143" s="330">
        <v>88</v>
      </c>
      <c r="F143" s="126">
        <f t="shared" si="18"/>
        <v>2</v>
      </c>
      <c r="G143" s="82">
        <f t="shared" si="19"/>
        <v>176</v>
      </c>
      <c r="H143" s="23"/>
    </row>
    <row r="144" spans="1:15" ht="17.25" x14ac:dyDescent="0.3">
      <c r="A144" s="174">
        <v>211063</v>
      </c>
      <c r="B144" s="148" t="s">
        <v>145</v>
      </c>
      <c r="C144" s="148" t="s">
        <v>267</v>
      </c>
      <c r="D144" s="116" t="s">
        <v>250</v>
      </c>
      <c r="E144" s="330">
        <v>74</v>
      </c>
      <c r="F144" s="126">
        <f t="shared" si="18"/>
        <v>2</v>
      </c>
      <c r="G144" s="82">
        <f t="shared" si="19"/>
        <v>148</v>
      </c>
      <c r="H144" s="23"/>
    </row>
    <row r="145" spans="1:8" ht="17.25" x14ac:dyDescent="0.3">
      <c r="A145" s="385" t="s">
        <v>268</v>
      </c>
      <c r="B145" s="386"/>
      <c r="C145" s="386"/>
      <c r="D145" s="386"/>
      <c r="E145" s="386"/>
      <c r="F145" s="386"/>
      <c r="G145" s="387"/>
      <c r="H145" s="23"/>
    </row>
    <row r="146" spans="1:8" ht="17.25" x14ac:dyDescent="0.3">
      <c r="A146" s="127">
        <v>211222</v>
      </c>
      <c r="B146" s="164" t="s">
        <v>420</v>
      </c>
      <c r="C146" s="164" t="s">
        <v>421</v>
      </c>
      <c r="D146" s="150" t="s">
        <v>157</v>
      </c>
      <c r="E146" s="328">
        <v>64</v>
      </c>
      <c r="F146" s="52">
        <f>$C$92</f>
        <v>2</v>
      </c>
      <c r="G146" s="175">
        <f>E146*F146</f>
        <v>128</v>
      </c>
      <c r="H146" s="23"/>
    </row>
    <row r="147" spans="1:8" ht="17.25" x14ac:dyDescent="0.3">
      <c r="A147" s="129">
        <v>211224</v>
      </c>
      <c r="B147" s="148" t="s">
        <v>269</v>
      </c>
      <c r="C147" s="148" t="s">
        <v>270</v>
      </c>
      <c r="D147" s="116" t="s">
        <v>157</v>
      </c>
      <c r="E147" s="329">
        <v>52</v>
      </c>
      <c r="F147" s="42">
        <f>$C$92</f>
        <v>2</v>
      </c>
      <c r="G147" s="122">
        <f>E147*F147</f>
        <v>104</v>
      </c>
      <c r="H147" s="23"/>
    </row>
    <row r="148" spans="1:8" ht="17.25" x14ac:dyDescent="0.3">
      <c r="A148" s="129">
        <v>211225</v>
      </c>
      <c r="B148" s="148" t="s">
        <v>271</v>
      </c>
      <c r="C148" s="148" t="s">
        <v>272</v>
      </c>
      <c r="D148" s="116" t="s">
        <v>157</v>
      </c>
      <c r="E148" s="329">
        <v>52</v>
      </c>
      <c r="F148" s="42">
        <f>$C$92</f>
        <v>2</v>
      </c>
      <c r="G148" s="63">
        <f>E148*F148</f>
        <v>104</v>
      </c>
      <c r="H148" s="23"/>
    </row>
    <row r="149" spans="1:8" ht="17.25" x14ac:dyDescent="0.3">
      <c r="A149" s="176">
        <v>211433</v>
      </c>
      <c r="B149" s="177" t="s">
        <v>273</v>
      </c>
      <c r="C149" s="177" t="s">
        <v>274</v>
      </c>
      <c r="D149" s="178" t="s">
        <v>157</v>
      </c>
      <c r="E149" s="330">
        <v>52</v>
      </c>
      <c r="F149" s="126">
        <f>$C$92</f>
        <v>2</v>
      </c>
      <c r="G149" s="179">
        <f>E149*F149</f>
        <v>104</v>
      </c>
      <c r="H149" s="23"/>
    </row>
    <row r="150" spans="1:8" ht="17.25" x14ac:dyDescent="0.3">
      <c r="A150" s="385" t="s">
        <v>275</v>
      </c>
      <c r="B150" s="386"/>
      <c r="C150" s="386"/>
      <c r="D150" s="386"/>
      <c r="E150" s="386"/>
      <c r="F150" s="386"/>
      <c r="G150" s="387"/>
      <c r="H150" s="23"/>
    </row>
    <row r="151" spans="1:8" ht="18" thickBot="1" x14ac:dyDescent="0.35">
      <c r="A151" s="180">
        <v>211204</v>
      </c>
      <c r="B151" s="181" t="s">
        <v>276</v>
      </c>
      <c r="C151" s="181" t="s">
        <v>277</v>
      </c>
      <c r="D151" s="182" t="s">
        <v>250</v>
      </c>
      <c r="E151" s="183">
        <v>34</v>
      </c>
      <c r="F151" s="184">
        <f>$C$92</f>
        <v>2</v>
      </c>
      <c r="G151" s="185">
        <f>E151*F151</f>
        <v>68</v>
      </c>
      <c r="H151" s="23"/>
    </row>
    <row r="152" spans="1:8" ht="17.25" x14ac:dyDescent="0.3">
      <c r="A152" s="431" t="s">
        <v>278</v>
      </c>
      <c r="B152" s="432"/>
      <c r="C152" s="432"/>
      <c r="D152" s="432"/>
      <c r="E152" s="432"/>
      <c r="F152" s="432"/>
      <c r="G152" s="433"/>
    </row>
    <row r="153" spans="1:8" ht="17.25" x14ac:dyDescent="0.3">
      <c r="A153" s="68">
        <v>711286</v>
      </c>
      <c r="B153" s="51" t="s">
        <v>168</v>
      </c>
      <c r="C153" s="51" t="s">
        <v>279</v>
      </c>
      <c r="D153" s="52" t="s">
        <v>92</v>
      </c>
      <c r="E153" s="271">
        <v>12.5</v>
      </c>
      <c r="F153" s="52">
        <f>$C$92+1</f>
        <v>3</v>
      </c>
      <c r="G153" s="272">
        <f t="shared" ref="G153:G160" si="20">E153*F153</f>
        <v>37.5</v>
      </c>
    </row>
    <row r="154" spans="1:8" ht="17.25" x14ac:dyDescent="0.3">
      <c r="A154" s="57">
        <v>711419</v>
      </c>
      <c r="B154" s="43" t="s">
        <v>170</v>
      </c>
      <c r="C154" s="43" t="s">
        <v>280</v>
      </c>
      <c r="D154" s="42" t="s">
        <v>419</v>
      </c>
      <c r="E154" s="96">
        <v>13.75</v>
      </c>
      <c r="F154" s="42">
        <f t="shared" ref="F154:F161" si="21">$C$92+1</f>
        <v>3</v>
      </c>
      <c r="G154" s="186">
        <f t="shared" si="20"/>
        <v>41.25</v>
      </c>
    </row>
    <row r="155" spans="1:8" ht="17.25" x14ac:dyDescent="0.3">
      <c r="A155" s="57">
        <v>711464</v>
      </c>
      <c r="B155" s="43" t="s">
        <v>174</v>
      </c>
      <c r="C155" s="43" t="s">
        <v>281</v>
      </c>
      <c r="D155" s="42" t="s">
        <v>92</v>
      </c>
      <c r="E155" s="96">
        <v>13.75</v>
      </c>
      <c r="F155" s="42">
        <f t="shared" si="21"/>
        <v>3</v>
      </c>
      <c r="G155" s="186">
        <f t="shared" si="20"/>
        <v>41.25</v>
      </c>
    </row>
    <row r="156" spans="1:8" ht="17.25" x14ac:dyDescent="0.3">
      <c r="A156" s="57">
        <v>711287</v>
      </c>
      <c r="B156" s="43" t="s">
        <v>175</v>
      </c>
      <c r="C156" s="43" t="s">
        <v>282</v>
      </c>
      <c r="D156" s="42" t="s">
        <v>78</v>
      </c>
      <c r="E156" s="96">
        <v>12.5</v>
      </c>
      <c r="F156" s="42">
        <f t="shared" si="21"/>
        <v>3</v>
      </c>
      <c r="G156" s="186">
        <f t="shared" si="20"/>
        <v>37.5</v>
      </c>
    </row>
    <row r="157" spans="1:8" ht="17.25" x14ac:dyDescent="0.3">
      <c r="A157" s="57">
        <v>711478</v>
      </c>
      <c r="B157" s="43" t="s">
        <v>177</v>
      </c>
      <c r="C157" s="43" t="s">
        <v>283</v>
      </c>
      <c r="D157" s="42" t="s">
        <v>201</v>
      </c>
      <c r="E157" s="96">
        <v>13</v>
      </c>
      <c r="F157" s="42">
        <f t="shared" si="21"/>
        <v>3</v>
      </c>
      <c r="G157" s="186">
        <f t="shared" si="20"/>
        <v>39</v>
      </c>
    </row>
    <row r="158" spans="1:8" ht="17.25" x14ac:dyDescent="0.3">
      <c r="A158" s="57">
        <v>711355</v>
      </c>
      <c r="B158" s="43" t="s">
        <v>179</v>
      </c>
      <c r="C158" s="43" t="s">
        <v>284</v>
      </c>
      <c r="D158" s="42" t="s">
        <v>157</v>
      </c>
      <c r="E158" s="96">
        <v>13.75</v>
      </c>
      <c r="F158" s="42">
        <f t="shared" si="21"/>
        <v>3</v>
      </c>
      <c r="G158" s="186">
        <f t="shared" si="20"/>
        <v>41.25</v>
      </c>
    </row>
    <row r="159" spans="1:8" ht="17.25" x14ac:dyDescent="0.3">
      <c r="A159" s="57">
        <v>711431</v>
      </c>
      <c r="B159" s="43" t="s">
        <v>181</v>
      </c>
      <c r="C159" s="43" t="s">
        <v>285</v>
      </c>
      <c r="D159" s="42" t="s">
        <v>157</v>
      </c>
      <c r="E159" s="96">
        <v>12</v>
      </c>
      <c r="F159" s="42">
        <f t="shared" si="21"/>
        <v>3</v>
      </c>
      <c r="G159" s="186">
        <f t="shared" si="20"/>
        <v>36</v>
      </c>
    </row>
    <row r="160" spans="1:8" ht="17.25" x14ac:dyDescent="0.3">
      <c r="A160" s="57">
        <v>711430</v>
      </c>
      <c r="B160" s="43" t="s">
        <v>183</v>
      </c>
      <c r="C160" s="43" t="s">
        <v>286</v>
      </c>
      <c r="D160" s="42" t="s">
        <v>250</v>
      </c>
      <c r="E160" s="96">
        <v>11.5</v>
      </c>
      <c r="F160" s="42">
        <f t="shared" si="21"/>
        <v>3</v>
      </c>
      <c r="G160" s="186">
        <f t="shared" si="20"/>
        <v>34.5</v>
      </c>
    </row>
    <row r="161" spans="1:65" ht="17.25" x14ac:dyDescent="0.3">
      <c r="A161" s="57">
        <v>711122</v>
      </c>
      <c r="B161" s="43" t="s">
        <v>186</v>
      </c>
      <c r="C161" s="43" t="s">
        <v>287</v>
      </c>
      <c r="D161" s="42" t="s">
        <v>157</v>
      </c>
      <c r="E161" s="96">
        <v>12</v>
      </c>
      <c r="F161" s="42">
        <f t="shared" si="21"/>
        <v>3</v>
      </c>
      <c r="G161" s="186">
        <f>E161*F161</f>
        <v>36</v>
      </c>
    </row>
    <row r="162" spans="1:65" ht="17.25" x14ac:dyDescent="0.3">
      <c r="A162" s="191"/>
      <c r="B162" s="98"/>
      <c r="C162" s="98"/>
      <c r="D162" s="97"/>
      <c r="E162" s="192"/>
      <c r="F162" s="192" t="s">
        <v>288</v>
      </c>
      <c r="G162" s="193">
        <f>SUM(G96:G161)</f>
        <v>5346.75</v>
      </c>
      <c r="H162" s="194"/>
    </row>
    <row r="163" spans="1:65" ht="17.25" x14ac:dyDescent="0.3">
      <c r="A163" s="429" t="s">
        <v>289</v>
      </c>
      <c r="B163" s="429"/>
      <c r="C163" s="429"/>
      <c r="D163" s="429"/>
      <c r="E163" s="429"/>
      <c r="F163" s="429"/>
      <c r="G163" s="196" t="s">
        <v>290</v>
      </c>
      <c r="H163" s="23"/>
    </row>
    <row r="164" spans="1:65" s="199" customFormat="1" ht="20.25" customHeight="1" x14ac:dyDescent="0.3">
      <c r="A164" s="195"/>
      <c r="B164" s="428" t="s">
        <v>291</v>
      </c>
      <c r="C164" s="428"/>
      <c r="D164" s="428"/>
      <c r="E164" s="428"/>
      <c r="F164" s="428"/>
      <c r="G164" s="196">
        <f>IF($C$92&gt;=2,($G$162/$C$92)*50%,"-")</f>
        <v>1336.6875</v>
      </c>
      <c r="H164" s="23"/>
      <c r="I164" s="198"/>
      <c r="J164" s="198"/>
      <c r="K164" s="198"/>
      <c r="L164" s="198"/>
      <c r="M164" s="198"/>
      <c r="N164" s="198"/>
      <c r="O164" s="198"/>
      <c r="P164" s="198"/>
      <c r="Q164" s="198"/>
      <c r="R164" s="198"/>
      <c r="S164" s="198"/>
      <c r="T164" s="198"/>
      <c r="U164" s="198"/>
      <c r="V164" s="198"/>
      <c r="W164" s="198"/>
      <c r="X164" s="198"/>
      <c r="Y164" s="198"/>
      <c r="Z164" s="198"/>
      <c r="AA164" s="198"/>
      <c r="AB164" s="198"/>
      <c r="AC164" s="198"/>
      <c r="AD164" s="198"/>
      <c r="AE164" s="198"/>
      <c r="AF164" s="198"/>
      <c r="AG164" s="198"/>
      <c r="AH164" s="198"/>
      <c r="AI164" s="198"/>
      <c r="AJ164" s="198"/>
      <c r="AK164" s="198"/>
      <c r="AL164" s="198"/>
      <c r="AM164" s="198"/>
      <c r="AN164" s="198"/>
      <c r="AO164" s="198"/>
      <c r="AP164" s="198"/>
      <c r="AQ164" s="198"/>
      <c r="AR164" s="198"/>
      <c r="AS164" s="198"/>
      <c r="AT164" s="198"/>
      <c r="AU164" s="198"/>
      <c r="AV164" s="198"/>
      <c r="AW164" s="198"/>
      <c r="AX164" s="198"/>
      <c r="AY164" s="198"/>
      <c r="AZ164" s="198"/>
      <c r="BA164" s="198"/>
      <c r="BB164" s="198"/>
      <c r="BC164" s="198"/>
      <c r="BD164" s="198"/>
      <c r="BE164" s="198"/>
      <c r="BF164" s="198"/>
      <c r="BG164" s="198"/>
      <c r="BH164" s="198"/>
      <c r="BI164" s="198"/>
      <c r="BJ164" s="198"/>
      <c r="BK164" s="198"/>
      <c r="BL164" s="198"/>
      <c r="BM164" s="198"/>
    </row>
    <row r="165" spans="1:65" ht="18" customHeight="1" x14ac:dyDescent="0.3">
      <c r="A165" s="195"/>
      <c r="B165" s="430" t="s">
        <v>292</v>
      </c>
      <c r="C165" s="430"/>
      <c r="D165" s="430"/>
      <c r="E165" s="430"/>
      <c r="F165" s="430"/>
      <c r="G165" s="196" t="str">
        <f>IF($C$92&gt;=3,($G$162/$C$92)*50%,"-")</f>
        <v>-</v>
      </c>
    </row>
    <row r="166" spans="1:65" ht="18.75" customHeight="1" x14ac:dyDescent="0.3">
      <c r="A166" s="200"/>
      <c r="B166" s="428" t="s">
        <v>293</v>
      </c>
      <c r="C166" s="428"/>
      <c r="D166" s="428"/>
      <c r="E166" s="428"/>
      <c r="F166" s="428"/>
      <c r="G166" s="196" t="str">
        <f>IF($C$92&gt;=4,($G$162/$C$92)*50%,"-")</f>
        <v>-</v>
      </c>
      <c r="H166" s="23"/>
    </row>
    <row r="167" spans="1:65" ht="18" customHeight="1" x14ac:dyDescent="0.3">
      <c r="A167" s="200"/>
      <c r="B167" s="428" t="s">
        <v>294</v>
      </c>
      <c r="C167" s="428"/>
      <c r="D167" s="428"/>
      <c r="E167" s="428"/>
      <c r="F167" s="428"/>
      <c r="G167" s="196" t="str">
        <f>IF($C$92&gt;=5,($G$162/$C$92)*50%,"-")</f>
        <v>-</v>
      </c>
      <c r="H167" s="23"/>
    </row>
    <row r="168" spans="1:65" ht="18" customHeight="1" x14ac:dyDescent="0.3">
      <c r="A168" s="200"/>
      <c r="B168" s="428" t="s">
        <v>295</v>
      </c>
      <c r="C168" s="428"/>
      <c r="D168" s="428"/>
      <c r="E168" s="428"/>
      <c r="F168" s="428"/>
      <c r="G168" s="196" t="str">
        <f>IF($C$92&gt;=6,($G$162/$C$92)*50%,"-")</f>
        <v>-</v>
      </c>
      <c r="H168" s="23"/>
    </row>
    <row r="169" spans="1:65" ht="18" customHeight="1" x14ac:dyDescent="0.3">
      <c r="A169" s="200"/>
      <c r="B169" s="428" t="s">
        <v>296</v>
      </c>
      <c r="C169" s="428"/>
      <c r="D169" s="428"/>
      <c r="E169" s="428"/>
      <c r="F169" s="428"/>
      <c r="G169" s="196" t="str">
        <f>IF($C$92&gt;=7,($G$162/$C$92)*50%,"-")</f>
        <v>-</v>
      </c>
      <c r="H169" s="23"/>
    </row>
    <row r="170" spans="1:65" ht="18" customHeight="1" x14ac:dyDescent="0.3">
      <c r="A170" s="200"/>
      <c r="B170" s="428" t="s">
        <v>297</v>
      </c>
      <c r="C170" s="428"/>
      <c r="D170" s="428"/>
      <c r="E170" s="428"/>
      <c r="F170" s="428"/>
      <c r="G170" s="196" t="str">
        <f>IF($C$92&gt;=8,($G$162/$C$92)*50%,"-")</f>
        <v>-</v>
      </c>
      <c r="H170" s="23"/>
    </row>
    <row r="171" spans="1:65" ht="18" customHeight="1" x14ac:dyDescent="0.3">
      <c r="A171" s="200"/>
      <c r="B171" s="428" t="s">
        <v>298</v>
      </c>
      <c r="C171" s="428"/>
      <c r="D171" s="428"/>
      <c r="E171" s="428"/>
      <c r="F171" s="428"/>
      <c r="G171" s="196" t="str">
        <f>IF($C$92&gt;=9,($G$162/$C$92)*50%,"-")</f>
        <v>-</v>
      </c>
      <c r="H171" s="23"/>
    </row>
    <row r="172" spans="1:65" ht="18" customHeight="1" x14ac:dyDescent="0.3">
      <c r="A172" s="200"/>
      <c r="B172" s="428" t="s">
        <v>299</v>
      </c>
      <c r="C172" s="428"/>
      <c r="D172" s="428"/>
      <c r="E172" s="428"/>
      <c r="F172" s="428"/>
      <c r="G172" s="196">
        <f>SUM(E120+SUM(E131:E132)+SUM(E153:E161))</f>
        <v>198.25</v>
      </c>
    </row>
    <row r="173" spans="1:65" ht="17.25" customHeight="1" thickBot="1" x14ac:dyDescent="0.35">
      <c r="A173" s="23"/>
      <c r="B173" s="428" t="s">
        <v>300</v>
      </c>
      <c r="C173" s="428"/>
      <c r="D173" s="428"/>
      <c r="E173" s="428"/>
      <c r="F173" s="428"/>
      <c r="G173" s="196">
        <f>SUM(G163:G172)</f>
        <v>1534.9375</v>
      </c>
      <c r="H173" s="23"/>
    </row>
    <row r="174" spans="1:65" ht="17.45" customHeight="1" thickBot="1" x14ac:dyDescent="0.3">
      <c r="A174" s="23"/>
      <c r="B174" s="23"/>
      <c r="D174" s="439" t="s">
        <v>301</v>
      </c>
      <c r="E174" s="440"/>
      <c r="F174" s="440"/>
      <c r="G174" s="270">
        <f>G91+G173</f>
        <v>5920.4375</v>
      </c>
      <c r="H174" s="23"/>
    </row>
    <row r="175" spans="1:65" ht="17.25" customHeight="1" thickBot="1" x14ac:dyDescent="0.35">
      <c r="A175" s="23"/>
      <c r="B175" s="197"/>
      <c r="C175" s="197"/>
      <c r="D175" s="197"/>
      <c r="E175" s="197"/>
      <c r="F175" s="197"/>
      <c r="G175" s="196"/>
      <c r="H175" s="23"/>
    </row>
    <row r="176" spans="1:65" ht="30" customHeight="1" thickBot="1" x14ac:dyDescent="0.4">
      <c r="A176" s="434" t="s">
        <v>426</v>
      </c>
      <c r="B176" s="435"/>
      <c r="C176" s="435"/>
      <c r="D176" s="435"/>
      <c r="E176" s="435"/>
      <c r="F176" s="435"/>
      <c r="G176" s="436"/>
    </row>
    <row r="177" spans="1:8" ht="18" thickBot="1" x14ac:dyDescent="0.3">
      <c r="A177" s="22" t="s">
        <v>190</v>
      </c>
      <c r="B177" s="22" t="s">
        <v>191</v>
      </c>
      <c r="C177" s="207" t="s">
        <v>21</v>
      </c>
      <c r="D177" s="207" t="s">
        <v>22</v>
      </c>
      <c r="E177" s="207" t="s">
        <v>304</v>
      </c>
      <c r="F177" s="207" t="s">
        <v>24</v>
      </c>
      <c r="G177" s="207" t="s">
        <v>305</v>
      </c>
      <c r="H177" s="198"/>
    </row>
    <row r="178" spans="1:8" ht="17.25" x14ac:dyDescent="0.3">
      <c r="A178" s="431" t="s">
        <v>422</v>
      </c>
      <c r="B178" s="432"/>
      <c r="C178" s="432"/>
      <c r="D178" s="432"/>
      <c r="E178" s="432"/>
      <c r="F178" s="432"/>
      <c r="G178" s="433"/>
    </row>
    <row r="179" spans="1:8" ht="17.25" x14ac:dyDescent="0.3">
      <c r="A179" s="68">
        <v>301202</v>
      </c>
      <c r="B179" s="51" t="s">
        <v>423</v>
      </c>
      <c r="C179" s="51" t="s">
        <v>425</v>
      </c>
      <c r="D179" s="52" t="s">
        <v>424</v>
      </c>
      <c r="E179" s="271">
        <v>1364</v>
      </c>
      <c r="F179" s="310"/>
      <c r="G179" s="247">
        <f>E179*F179</f>
        <v>0</v>
      </c>
    </row>
    <row r="180" spans="1:8" ht="17.25" x14ac:dyDescent="0.3">
      <c r="A180" s="319">
        <v>6440</v>
      </c>
      <c r="B180" s="51" t="s">
        <v>428</v>
      </c>
      <c r="C180" s="51" t="s">
        <v>428</v>
      </c>
      <c r="D180" s="29" t="s">
        <v>424</v>
      </c>
      <c r="E180" s="320">
        <v>729</v>
      </c>
      <c r="F180" s="321"/>
      <c r="G180" s="247">
        <f>E180*F180</f>
        <v>0</v>
      </c>
      <c r="H180" s="198"/>
    </row>
    <row r="181" spans="1:8" ht="17.25" x14ac:dyDescent="0.3">
      <c r="A181" s="214">
        <v>6492</v>
      </c>
      <c r="B181" s="157" t="s">
        <v>429</v>
      </c>
      <c r="C181" s="157" t="s">
        <v>429</v>
      </c>
      <c r="D181" s="116" t="s">
        <v>430</v>
      </c>
      <c r="E181" s="311">
        <v>79</v>
      </c>
      <c r="F181" s="312"/>
      <c r="G181" s="216">
        <f>E181*F181</f>
        <v>0</v>
      </c>
      <c r="H181" s="198"/>
    </row>
    <row r="182" spans="1:8" ht="17.25" x14ac:dyDescent="0.3">
      <c r="A182" s="174">
        <v>6493</v>
      </c>
      <c r="B182" s="148" t="s">
        <v>431</v>
      </c>
      <c r="C182" s="148" t="s">
        <v>431</v>
      </c>
      <c r="D182" s="116" t="s">
        <v>430</v>
      </c>
      <c r="E182" s="311">
        <v>89</v>
      </c>
      <c r="F182" s="312"/>
      <c r="G182" s="216">
        <f>E182*F182</f>
        <v>0</v>
      </c>
      <c r="H182" s="198"/>
    </row>
    <row r="183" spans="1:8" ht="18" thickBot="1" x14ac:dyDescent="0.35">
      <c r="A183" s="318">
        <v>6494</v>
      </c>
      <c r="B183" s="313" t="s">
        <v>432</v>
      </c>
      <c r="C183" s="313" t="s">
        <v>432</v>
      </c>
      <c r="D183" s="314" t="s">
        <v>433</v>
      </c>
      <c r="E183" s="315">
        <v>10</v>
      </c>
      <c r="F183" s="316"/>
      <c r="G183" s="259">
        <f t="shared" ref="G183" si="22">E183*F183</f>
        <v>0</v>
      </c>
      <c r="H183" s="198"/>
    </row>
    <row r="184" spans="1:8" ht="18" thickBot="1" x14ac:dyDescent="0.35">
      <c r="A184" s="307"/>
      <c r="B184" s="223"/>
      <c r="C184" s="223"/>
      <c r="D184" s="437" t="s">
        <v>427</v>
      </c>
      <c r="E184" s="438"/>
      <c r="F184" s="438"/>
      <c r="G184" s="317">
        <f>SUM(G179:G183)</f>
        <v>0</v>
      </c>
    </row>
    <row r="185" spans="1:8" ht="18" thickBot="1" x14ac:dyDescent="0.35">
      <c r="A185" s="307"/>
      <c r="B185" s="223"/>
      <c r="C185" s="223"/>
      <c r="D185" s="190"/>
      <c r="E185" s="308"/>
      <c r="F185" s="190"/>
      <c r="G185" s="309"/>
    </row>
    <row r="186" spans="1:8" ht="30" customHeight="1" thickBot="1" x14ac:dyDescent="0.4">
      <c r="A186" s="441" t="s">
        <v>302</v>
      </c>
      <c r="B186" s="442"/>
      <c r="C186" s="442"/>
      <c r="D186" s="442"/>
      <c r="E186" s="442"/>
      <c r="F186" s="442"/>
      <c r="G186" s="443"/>
    </row>
    <row r="187" spans="1:8" ht="19.5" thickBot="1" x14ac:dyDescent="0.3">
      <c r="B187" s="201" t="s">
        <v>303</v>
      </c>
      <c r="C187" s="276">
        <v>1</v>
      </c>
      <c r="D187" s="201"/>
      <c r="E187" s="201"/>
    </row>
    <row r="188" spans="1:8" ht="19.5" thickBot="1" x14ac:dyDescent="0.35">
      <c r="A188" s="202"/>
      <c r="B188" s="203"/>
      <c r="C188" s="203"/>
      <c r="D188" s="204"/>
      <c r="E188" s="205"/>
      <c r="F188" s="205"/>
      <c r="G188" s="206"/>
    </row>
    <row r="189" spans="1:8" ht="18" thickBot="1" x14ac:dyDescent="0.3">
      <c r="A189" s="22" t="s">
        <v>190</v>
      </c>
      <c r="B189" s="22" t="s">
        <v>191</v>
      </c>
      <c r="C189" s="207" t="s">
        <v>21</v>
      </c>
      <c r="D189" s="207" t="s">
        <v>22</v>
      </c>
      <c r="E189" s="207" t="s">
        <v>304</v>
      </c>
      <c r="F189" s="207" t="s">
        <v>24</v>
      </c>
      <c r="G189" s="207" t="s">
        <v>305</v>
      </c>
      <c r="H189" s="198"/>
    </row>
    <row r="190" spans="1:8" ht="18" thickBot="1" x14ac:dyDescent="0.35">
      <c r="A190" s="431" t="s">
        <v>306</v>
      </c>
      <c r="B190" s="432"/>
      <c r="C190" s="432"/>
      <c r="D190" s="432"/>
      <c r="E190" s="432"/>
      <c r="F190" s="432"/>
      <c r="G190" s="433"/>
      <c r="H190" s="198"/>
    </row>
    <row r="191" spans="1:8" ht="17.25" x14ac:dyDescent="0.3">
      <c r="A191" s="208">
        <v>211306</v>
      </c>
      <c r="B191" s="209" t="s">
        <v>307</v>
      </c>
      <c r="C191" s="209" t="s">
        <v>308</v>
      </c>
      <c r="D191" s="210" t="s">
        <v>250</v>
      </c>
      <c r="E191" s="211">
        <v>52</v>
      </c>
      <c r="F191" s="212">
        <f>$C$187</f>
        <v>1</v>
      </c>
      <c r="G191" s="213">
        <f>E191*F191</f>
        <v>52</v>
      </c>
      <c r="H191" s="198"/>
    </row>
    <row r="192" spans="1:8" ht="17.25" x14ac:dyDescent="0.3">
      <c r="A192" s="214">
        <v>211307</v>
      </c>
      <c r="B192" s="157" t="s">
        <v>309</v>
      </c>
      <c r="C192" s="157" t="s">
        <v>310</v>
      </c>
      <c r="D192" s="116" t="s">
        <v>250</v>
      </c>
      <c r="E192" s="217">
        <v>92</v>
      </c>
      <c r="F192" s="215">
        <f t="shared" ref="F192:F198" si="23">$C$187</f>
        <v>1</v>
      </c>
      <c r="G192" s="216">
        <f>E192*F192</f>
        <v>92</v>
      </c>
      <c r="H192" s="198"/>
    </row>
    <row r="193" spans="1:8" ht="17.25" x14ac:dyDescent="0.3">
      <c r="A193" s="174">
        <v>211309</v>
      </c>
      <c r="B193" s="148" t="s">
        <v>311</v>
      </c>
      <c r="C193" s="148" t="s">
        <v>312</v>
      </c>
      <c r="D193" s="116" t="s">
        <v>250</v>
      </c>
      <c r="E193" s="217">
        <v>98</v>
      </c>
      <c r="F193" s="215">
        <f t="shared" si="23"/>
        <v>1</v>
      </c>
      <c r="G193" s="216">
        <f>E193*F193</f>
        <v>98</v>
      </c>
      <c r="H193" s="198"/>
    </row>
    <row r="194" spans="1:8" ht="17.25" x14ac:dyDescent="0.3">
      <c r="A194" s="214">
        <v>211310</v>
      </c>
      <c r="B194" s="157" t="s">
        <v>313</v>
      </c>
      <c r="C194" s="157" t="s">
        <v>314</v>
      </c>
      <c r="D194" s="116" t="s">
        <v>250</v>
      </c>
      <c r="E194" s="217">
        <v>92</v>
      </c>
      <c r="F194" s="215">
        <f t="shared" si="23"/>
        <v>1</v>
      </c>
      <c r="G194" s="216">
        <f t="shared" ref="G194:G198" si="24">E194*F194</f>
        <v>92</v>
      </c>
      <c r="H194" s="198"/>
    </row>
    <row r="195" spans="1:8" ht="17.25" x14ac:dyDescent="0.3">
      <c r="A195" s="214">
        <v>211333</v>
      </c>
      <c r="B195" s="148" t="s">
        <v>315</v>
      </c>
      <c r="C195" s="148" t="s">
        <v>316</v>
      </c>
      <c r="D195" s="116" t="s">
        <v>250</v>
      </c>
      <c r="E195" s="217">
        <v>92</v>
      </c>
      <c r="F195" s="215">
        <f t="shared" si="23"/>
        <v>1</v>
      </c>
      <c r="G195" s="216">
        <f t="shared" si="24"/>
        <v>92</v>
      </c>
      <c r="H195" s="198"/>
    </row>
    <row r="196" spans="1:8" ht="17.25" x14ac:dyDescent="0.3">
      <c r="A196" s="174">
        <v>211415</v>
      </c>
      <c r="B196" s="148" t="s">
        <v>317</v>
      </c>
      <c r="C196" s="148" t="s">
        <v>317</v>
      </c>
      <c r="D196" s="116" t="s">
        <v>318</v>
      </c>
      <c r="E196" s="217">
        <v>68</v>
      </c>
      <c r="F196" s="215">
        <f t="shared" si="23"/>
        <v>1</v>
      </c>
      <c r="G196" s="216">
        <f t="shared" si="24"/>
        <v>68</v>
      </c>
      <c r="H196" s="198"/>
    </row>
    <row r="197" spans="1:8" ht="17.25" x14ac:dyDescent="0.3">
      <c r="A197" s="174">
        <v>211311</v>
      </c>
      <c r="B197" s="148" t="s">
        <v>319</v>
      </c>
      <c r="C197" s="148" t="s">
        <v>320</v>
      </c>
      <c r="D197" s="116" t="s">
        <v>250</v>
      </c>
      <c r="E197" s="217">
        <v>44</v>
      </c>
      <c r="F197" s="215">
        <f t="shared" si="23"/>
        <v>1</v>
      </c>
      <c r="G197" s="216">
        <f t="shared" si="24"/>
        <v>44</v>
      </c>
      <c r="H197" s="198"/>
    </row>
    <row r="198" spans="1:8" ht="18" thickBot="1" x14ac:dyDescent="0.35">
      <c r="A198" s="180">
        <v>211479</v>
      </c>
      <c r="B198" s="181" t="s">
        <v>321</v>
      </c>
      <c r="C198" s="181" t="s">
        <v>322</v>
      </c>
      <c r="D198" s="182" t="s">
        <v>435</v>
      </c>
      <c r="E198" s="218">
        <v>79</v>
      </c>
      <c r="F198" s="219">
        <f t="shared" si="23"/>
        <v>1</v>
      </c>
      <c r="G198" s="220">
        <f t="shared" si="24"/>
        <v>79</v>
      </c>
      <c r="H198" s="198"/>
    </row>
    <row r="199" spans="1:8" ht="18" thickBot="1" x14ac:dyDescent="0.35">
      <c r="A199" s="187"/>
      <c r="B199" s="188"/>
      <c r="C199" s="188"/>
      <c r="D199" s="189"/>
      <c r="E199" s="297" t="s">
        <v>323</v>
      </c>
      <c r="F199" s="297"/>
      <c r="G199" s="221">
        <f>SUM(G191:G198)</f>
        <v>617</v>
      </c>
      <c r="H199" s="198"/>
    </row>
    <row r="200" spans="1:8" ht="18" thickBot="1" x14ac:dyDescent="0.35">
      <c r="B200" s="274"/>
      <c r="C200" s="274"/>
      <c r="D200" s="275"/>
      <c r="E200" s="222"/>
      <c r="F200" s="273" t="s">
        <v>324</v>
      </c>
      <c r="G200" s="222"/>
    </row>
    <row r="201" spans="1:8" ht="17.25" x14ac:dyDescent="0.3">
      <c r="A201" s="429" t="s">
        <v>289</v>
      </c>
      <c r="B201" s="429"/>
      <c r="C201" s="429"/>
      <c r="D201" s="429"/>
      <c r="E201" s="429"/>
      <c r="F201" s="429"/>
      <c r="G201" s="196" t="s">
        <v>290</v>
      </c>
    </row>
    <row r="202" spans="1:8" ht="17.25" x14ac:dyDescent="0.3">
      <c r="A202" s="195"/>
      <c r="B202" s="428" t="s">
        <v>291</v>
      </c>
      <c r="C202" s="428"/>
      <c r="D202" s="428"/>
      <c r="E202" s="428"/>
      <c r="F202" s="428"/>
      <c r="G202" s="196" t="str">
        <f>IF($C$187&gt;=2,($G$199/$C$187*50%),"-")</f>
        <v>-</v>
      </c>
    </row>
    <row r="203" spans="1:8" ht="17.25" x14ac:dyDescent="0.3">
      <c r="A203" s="195"/>
      <c r="B203" s="428" t="s">
        <v>292</v>
      </c>
      <c r="C203" s="428"/>
      <c r="D203" s="428"/>
      <c r="E203" s="428"/>
      <c r="F203" s="428"/>
      <c r="G203" s="196" t="str">
        <f>IF($C$187&gt;=3,($G$199/$C$187*50%),"-")</f>
        <v>-</v>
      </c>
    </row>
    <row r="204" spans="1:8" ht="17.25" x14ac:dyDescent="0.3">
      <c r="A204" s="195"/>
      <c r="B204" s="428" t="s">
        <v>325</v>
      </c>
      <c r="C204" s="428"/>
      <c r="D204" s="428"/>
      <c r="E204" s="428"/>
      <c r="F204" s="428"/>
      <c r="G204" s="196" t="str">
        <f>IF($C$187&gt;=4,($G$199/$C$187*50%),"-")</f>
        <v>-</v>
      </c>
    </row>
    <row r="205" spans="1:8" ht="17.25" x14ac:dyDescent="0.3">
      <c r="A205" s="195"/>
      <c r="B205" s="428" t="s">
        <v>326</v>
      </c>
      <c r="C205" s="428"/>
      <c r="D205" s="428"/>
      <c r="E205" s="428"/>
      <c r="F205" s="428"/>
      <c r="G205" s="196" t="str">
        <f>IF($C$187&gt;=5,($G$199/$C$187*50%),"-")</f>
        <v>-</v>
      </c>
    </row>
    <row r="206" spans="1:8" ht="17.25" x14ac:dyDescent="0.3">
      <c r="A206" s="195"/>
      <c r="B206" s="428" t="s">
        <v>327</v>
      </c>
      <c r="C206" s="428"/>
      <c r="D206" s="428"/>
      <c r="E206" s="428"/>
      <c r="F206" s="428"/>
      <c r="G206" s="196" t="str">
        <f>IF($C$187&gt;=6,($G$199/$C$187*50%),"-")</f>
        <v>-</v>
      </c>
    </row>
    <row r="207" spans="1:8" ht="17.25" x14ac:dyDescent="0.3">
      <c r="A207" s="195"/>
      <c r="B207" s="428" t="s">
        <v>296</v>
      </c>
      <c r="C207" s="428"/>
      <c r="D207" s="428"/>
      <c r="E207" s="428"/>
      <c r="F207" s="428"/>
      <c r="G207" s="196" t="str">
        <f>IF($C$187&gt;=7,($G$199/$C$187*50%),"-")</f>
        <v>-</v>
      </c>
    </row>
    <row r="208" spans="1:8" ht="17.25" x14ac:dyDescent="0.3">
      <c r="A208" s="195"/>
      <c r="B208" s="428" t="s">
        <v>328</v>
      </c>
      <c r="C208" s="428"/>
      <c r="D208" s="428"/>
      <c r="E208" s="428"/>
      <c r="F208" s="428"/>
      <c r="G208" s="196" t="str">
        <f>IF($C$187&gt;=8,($G$199/$C$187*50%),"-")</f>
        <v>-</v>
      </c>
    </row>
    <row r="209" spans="1:7" ht="18" thickBot="1" x14ac:dyDescent="0.35">
      <c r="A209" s="223"/>
      <c r="B209" s="428" t="s">
        <v>329</v>
      </c>
      <c r="C209" s="428"/>
      <c r="D209" s="428"/>
      <c r="E209" s="428"/>
      <c r="F209" s="428"/>
      <c r="G209" s="196" t="str">
        <f>IF($C$187&gt;=9,($G$199/$C$187*50%),"-")</f>
        <v>-</v>
      </c>
    </row>
    <row r="210" spans="1:7" ht="17.45" customHeight="1" thickBot="1" x14ac:dyDescent="0.35">
      <c r="A210" s="224"/>
      <c r="B210" s="225"/>
      <c r="C210" s="225"/>
      <c r="D210" s="439" t="s">
        <v>330</v>
      </c>
      <c r="E210" s="440"/>
      <c r="F210" s="440"/>
      <c r="G210" s="270">
        <f>SUM(G202:G209)</f>
        <v>0</v>
      </c>
    </row>
    <row r="211" spans="1:7" x14ac:dyDescent="0.25">
      <c r="A211" s="23"/>
      <c r="B211" s="23"/>
      <c r="C211" s="23"/>
      <c r="D211" s="23"/>
      <c r="E211" s="23"/>
      <c r="F211" s="23"/>
      <c r="G211" s="102"/>
    </row>
    <row r="212" spans="1:7" x14ac:dyDescent="0.25">
      <c r="A212" s="23"/>
      <c r="B212" s="23"/>
      <c r="C212" s="23"/>
      <c r="D212" s="23"/>
      <c r="E212" s="23"/>
      <c r="F212" s="23"/>
    </row>
    <row r="213" spans="1:7" x14ac:dyDescent="0.25">
      <c r="A213" s="23"/>
      <c r="B213" s="23"/>
      <c r="C213" s="23"/>
      <c r="D213" s="23"/>
      <c r="E213" s="23"/>
      <c r="F213" s="23"/>
      <c r="G213" s="226" t="str">
        <f>Overview!F34</f>
        <v>rev 6.27.25</v>
      </c>
    </row>
  </sheetData>
  <sheetProtection algorithmName="SHA-512" hashValue="KLWeklWetzDCV/iOqy3vbBj7/Qqpx8HGltonu/3u3bIGhfrTOyc67UR+deUBhoT9uwvXbeSi78Avg5JHa7BFkQ==" saltValue="dascvV5cjWhhXEVRWYAFnA==" spinCount="100000" sheet="1" objects="1" scenarios="1"/>
  <protectedRanges>
    <protectedRange sqref="F11" name="Range1_1"/>
    <protectedRange sqref="F22" name="Range2"/>
    <protectedRange sqref="F47" name="Range3"/>
    <protectedRange sqref="F82:F90" name="Range5_1"/>
    <protectedRange sqref="F29" name="Range2_1_1"/>
  </protectedRanges>
  <mergeCells count="53">
    <mergeCell ref="B209:F209"/>
    <mergeCell ref="D210:F210"/>
    <mergeCell ref="B206:F206"/>
    <mergeCell ref="B203:F203"/>
    <mergeCell ref="B204:F204"/>
    <mergeCell ref="B205:F205"/>
    <mergeCell ref="B207:F207"/>
    <mergeCell ref="B208:F208"/>
    <mergeCell ref="A130:G130"/>
    <mergeCell ref="A137:G137"/>
    <mergeCell ref="A201:F201"/>
    <mergeCell ref="B202:F202"/>
    <mergeCell ref="B168:F168"/>
    <mergeCell ref="B169:F169"/>
    <mergeCell ref="B170:F170"/>
    <mergeCell ref="B171:F171"/>
    <mergeCell ref="B172:F172"/>
    <mergeCell ref="A176:G176"/>
    <mergeCell ref="D184:F184"/>
    <mergeCell ref="A178:G178"/>
    <mergeCell ref="A190:G190"/>
    <mergeCell ref="D174:F174"/>
    <mergeCell ref="A186:G186"/>
    <mergeCell ref="A48:B48"/>
    <mergeCell ref="D3:F3"/>
    <mergeCell ref="A109:G109"/>
    <mergeCell ref="A119:G119"/>
    <mergeCell ref="B173:F173"/>
    <mergeCell ref="A163:F163"/>
    <mergeCell ref="B164:F164"/>
    <mergeCell ref="B165:F165"/>
    <mergeCell ref="B166:F166"/>
    <mergeCell ref="B167:F167"/>
    <mergeCell ref="A145:G145"/>
    <mergeCell ref="A150:G150"/>
    <mergeCell ref="A152:G152"/>
    <mergeCell ref="A121:G121"/>
    <mergeCell ref="A124:G124"/>
    <mergeCell ref="A127:G127"/>
    <mergeCell ref="A6:G6"/>
    <mergeCell ref="A1:H1"/>
    <mergeCell ref="D4:H4"/>
    <mergeCell ref="A13:B13"/>
    <mergeCell ref="A42:B42"/>
    <mergeCell ref="A101:G101"/>
    <mergeCell ref="A113:G113"/>
    <mergeCell ref="A54:G54"/>
    <mergeCell ref="A59:G59"/>
    <mergeCell ref="A81:G81"/>
    <mergeCell ref="A95:G95"/>
    <mergeCell ref="A72:G72"/>
    <mergeCell ref="A77:G77"/>
    <mergeCell ref="A66:G66"/>
  </mergeCells>
  <conditionalFormatting sqref="A1">
    <cfRule type="duplicateValues" dxfId="80" priority="101"/>
    <cfRule type="duplicateValues" dxfId="79" priority="102"/>
  </conditionalFormatting>
  <conditionalFormatting sqref="A11">
    <cfRule type="duplicateValues" dxfId="78" priority="59"/>
    <cfRule type="duplicateValues" dxfId="77" priority="60"/>
  </conditionalFormatting>
  <conditionalFormatting sqref="A22">
    <cfRule type="duplicateValues" dxfId="76" priority="57"/>
    <cfRule type="duplicateValues" dxfId="75" priority="58"/>
  </conditionalFormatting>
  <conditionalFormatting sqref="A28 A26">
    <cfRule type="duplicateValues" dxfId="74" priority="97"/>
    <cfRule type="duplicateValues" dxfId="73" priority="98"/>
  </conditionalFormatting>
  <conditionalFormatting sqref="A29">
    <cfRule type="duplicateValues" dxfId="72" priority="38"/>
    <cfRule type="duplicateValues" dxfId="71" priority="39"/>
  </conditionalFormatting>
  <conditionalFormatting sqref="A47">
    <cfRule type="duplicateValues" dxfId="70" priority="55"/>
    <cfRule type="duplicateValues" dxfId="69" priority="56"/>
  </conditionalFormatting>
  <conditionalFormatting sqref="A58">
    <cfRule type="duplicateValues" dxfId="68" priority="20"/>
    <cfRule type="duplicateValues" dxfId="67" priority="21"/>
  </conditionalFormatting>
  <conditionalFormatting sqref="A64">
    <cfRule type="duplicateValues" dxfId="66" priority="4"/>
    <cfRule type="duplicateValues" dxfId="65" priority="5"/>
  </conditionalFormatting>
  <conditionalFormatting sqref="A82:A90">
    <cfRule type="duplicateValues" dxfId="64" priority="158"/>
    <cfRule type="duplicateValues" dxfId="63" priority="159"/>
  </conditionalFormatting>
  <conditionalFormatting sqref="A117">
    <cfRule type="duplicateValues" dxfId="62" priority="82"/>
    <cfRule type="duplicateValues" dxfId="61" priority="83"/>
  </conditionalFormatting>
  <conditionalFormatting sqref="A120">
    <cfRule type="duplicateValues" dxfId="60" priority="48"/>
    <cfRule type="duplicateValues" dxfId="59" priority="49"/>
  </conditionalFormatting>
  <conditionalFormatting sqref="A125">
    <cfRule type="duplicateValues" dxfId="58" priority="84"/>
    <cfRule type="duplicateValues" dxfId="57" priority="85"/>
    <cfRule type="duplicateValues" dxfId="56" priority="86"/>
  </conditionalFormatting>
  <conditionalFormatting sqref="A134">
    <cfRule type="duplicateValues" dxfId="55" priority="96"/>
  </conditionalFormatting>
  <conditionalFormatting sqref="A136">
    <cfRule type="duplicateValues" dxfId="54" priority="63"/>
    <cfRule type="duplicateValues" dxfId="53" priority="64"/>
    <cfRule type="duplicateValues" dxfId="52" priority="65"/>
  </conditionalFormatting>
  <conditionalFormatting sqref="A172">
    <cfRule type="duplicateValues" dxfId="51" priority="44"/>
    <cfRule type="duplicateValues" dxfId="50" priority="45"/>
  </conditionalFormatting>
  <conditionalFormatting sqref="A176">
    <cfRule type="duplicateValues" dxfId="49" priority="13"/>
  </conditionalFormatting>
  <conditionalFormatting sqref="A179 A153:A161 A184:A185">
    <cfRule type="duplicateValues" dxfId="48" priority="46"/>
    <cfRule type="duplicateValues" dxfId="47" priority="47"/>
  </conditionalFormatting>
  <conditionalFormatting sqref="A210 A186 A188">
    <cfRule type="duplicateValues" dxfId="46" priority="30"/>
  </conditionalFormatting>
  <conditionalFormatting sqref="A201:A208">
    <cfRule type="duplicateValues" dxfId="45" priority="32"/>
  </conditionalFormatting>
  <conditionalFormatting sqref="A210">
    <cfRule type="duplicateValues" dxfId="44" priority="31"/>
  </conditionalFormatting>
  <conditionalFormatting sqref="A211">
    <cfRule type="duplicateValues" dxfId="43" priority="153"/>
    <cfRule type="duplicateValues" dxfId="42" priority="154"/>
    <cfRule type="duplicateValues" dxfId="41" priority="155"/>
  </conditionalFormatting>
  <conditionalFormatting sqref="A212:A1048576 A118 A4 A6:A10 A5:B5 A94:B94 A91:A93 A96 A116 A128:A129 A12:A21 A27 A23:A25 A122:A123 A146:A149 A138:A143 A173:A175 A48:A53 A162:A171 A55:A57 A103:A107 A114 A110:A112 A131:A135 A151 A78:A80 A60:A63 A65 A30:A46 A68:A71 A73:A76 A98:A100">
    <cfRule type="duplicateValues" dxfId="40" priority="99"/>
  </conditionalFormatting>
  <conditionalFormatting sqref="A212:A1048576">
    <cfRule type="duplicateValues" dxfId="39" priority="100"/>
  </conditionalFormatting>
  <conditionalFormatting sqref="A120:B120">
    <cfRule type="duplicateValues" dxfId="38" priority="50"/>
  </conditionalFormatting>
  <conditionalFormatting sqref="A131:B131">
    <cfRule type="duplicateValues" dxfId="37" priority="62"/>
  </conditionalFormatting>
  <conditionalFormatting sqref="A132:B133">
    <cfRule type="duplicateValues" dxfId="36" priority="61"/>
  </conditionalFormatting>
  <conditionalFormatting sqref="A135:B135">
    <cfRule type="duplicateValues" dxfId="35" priority="93"/>
  </conditionalFormatting>
  <conditionalFormatting sqref="A142:B142">
    <cfRule type="duplicateValues" dxfId="34" priority="91"/>
  </conditionalFormatting>
  <conditionalFormatting sqref="A143:B143 A128:B129 A118:B118 A96:B96 A116:B116 A122:B123 A146:B149 A138:B141 A103:B107 A114:B114 A110:B112 A98:B100">
    <cfRule type="duplicateValues" dxfId="33" priority="94"/>
  </conditionalFormatting>
  <conditionalFormatting sqref="A151:B151">
    <cfRule type="duplicateValues" dxfId="32" priority="152"/>
  </conditionalFormatting>
  <conditionalFormatting sqref="A177:B177">
    <cfRule type="duplicateValues" dxfId="31" priority="10"/>
    <cfRule type="duplicateValues" dxfId="30" priority="11"/>
  </conditionalFormatting>
  <conditionalFormatting sqref="A189:B189">
    <cfRule type="duplicateValues" dxfId="29" priority="26"/>
    <cfRule type="duplicateValues" dxfId="28" priority="27"/>
  </conditionalFormatting>
  <conditionalFormatting sqref="B174">
    <cfRule type="duplicateValues" dxfId="27" priority="22"/>
    <cfRule type="duplicateValues" dxfId="26" priority="23"/>
  </conditionalFormatting>
  <conditionalFormatting sqref="C104">
    <cfRule type="duplicateValues" dxfId="25" priority="3"/>
  </conditionalFormatting>
  <conditionalFormatting sqref="D184">
    <cfRule type="duplicateValues" dxfId="24" priority="6"/>
    <cfRule type="duplicateValues" dxfId="23" priority="7"/>
  </conditionalFormatting>
  <conditionalFormatting sqref="D94:F94">
    <cfRule type="duplicateValues" dxfId="22" priority="76"/>
    <cfRule type="duplicateValues" dxfId="21" priority="77"/>
  </conditionalFormatting>
  <conditionalFormatting sqref="D5:G5">
    <cfRule type="duplicateValues" dxfId="20" priority="78"/>
    <cfRule type="duplicateValues" dxfId="19" priority="79"/>
  </conditionalFormatting>
  <conditionalFormatting sqref="D177:G177">
    <cfRule type="duplicateValues" dxfId="18" priority="8"/>
    <cfRule type="duplicateValues" dxfId="17" priority="9"/>
  </conditionalFormatting>
  <conditionalFormatting sqref="D189:G189">
    <cfRule type="duplicateValues" dxfId="16" priority="24"/>
    <cfRule type="duplicateValues" dxfId="15" priority="25"/>
  </conditionalFormatting>
  <conditionalFormatting sqref="F200">
    <cfRule type="duplicateValues" dxfId="14" priority="28"/>
    <cfRule type="duplicateValues" dxfId="13" priority="29"/>
  </conditionalFormatting>
  <conditionalFormatting sqref="G94">
    <cfRule type="duplicateValues" dxfId="12" priority="74"/>
    <cfRule type="duplicateValues" dxfId="11" priority="75"/>
  </conditionalFormatting>
  <conditionalFormatting sqref="A97">
    <cfRule type="duplicateValues" dxfId="10" priority="2"/>
  </conditionalFormatting>
  <conditionalFormatting sqref="A97:B97">
    <cfRule type="duplicateValues" dxfId="9" priority="1"/>
  </conditionalFormatting>
  <dataValidations count="3">
    <dataValidation type="whole" allowBlank="1" showInputMessage="1" showErrorMessage="1" error="Please enter a number between 0 and 9" sqref="C187" xr:uid="{CCD5BE4B-2153-42C7-9347-B9606F67033F}">
      <formula1>0</formula1>
      <formula2>9</formula2>
    </dataValidation>
    <dataValidation type="whole" allowBlank="1" showInputMessage="1" showErrorMessage="1" error="Please enter a number between 2 and 9" sqref="C92" xr:uid="{A6DE2020-B794-455F-9202-B556443A8C1A}">
      <formula1>2</formula1>
      <formula2>9</formula2>
    </dataValidation>
    <dataValidation type="whole" allowBlank="1" showInputMessage="1" showErrorMessage="1" sqref="F11 F22 F47 F29 F82:F90" xr:uid="{7C3D7565-FD44-49D4-94AE-ED5A29A5A8FE}">
      <formula1>2</formula1>
      <formula2>12</formula2>
    </dataValidation>
  </dataValidations>
  <pageMargins left="0.7" right="0.7" top="0.75" bottom="0.75" header="0.3" footer="0.3"/>
  <pageSetup scale="24" fitToHeight="0" orientation="portrait" r:id="rId1"/>
  <rowBreaks count="4" manualBreakCount="4">
    <brk id="58" max="6" man="1"/>
    <brk id="91" max="6" man="1"/>
    <brk id="151" max="6" man="1"/>
    <brk id="174" max="6" man="1"/>
  </rowBreaks>
  <ignoredErrors>
    <ignoredError sqref="G17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4A550-BE0A-4621-8D88-0E2CB5B8A309}">
  <sheetPr>
    <pageSetUpPr fitToPage="1"/>
  </sheetPr>
  <dimension ref="A1:O85"/>
  <sheetViews>
    <sheetView showGridLines="0" view="pageBreakPreview" zoomScale="80" zoomScaleNormal="100" zoomScaleSheetLayoutView="80" workbookViewId="0">
      <selection activeCell="B31" sqref="B31"/>
    </sheetView>
  </sheetViews>
  <sheetFormatPr defaultColWidth="8.85546875" defaultRowHeight="15" x14ac:dyDescent="0.25"/>
  <cols>
    <col min="1" max="1" width="14.5703125" customWidth="1"/>
    <col min="2" max="2" width="41.85546875" customWidth="1"/>
    <col min="3" max="3" width="38.28515625" bestFit="1" customWidth="1"/>
    <col min="5" max="5" width="12.42578125" customWidth="1"/>
    <col min="6" max="6" width="13" customWidth="1"/>
    <col min="7" max="7" width="15.140625" style="10" customWidth="1"/>
  </cols>
  <sheetData>
    <row r="1" spans="1:15" ht="18.75" x14ac:dyDescent="0.3">
      <c r="A1" s="415" t="s">
        <v>18</v>
      </c>
      <c r="B1" s="415"/>
      <c r="C1" s="415"/>
      <c r="D1" s="415"/>
      <c r="E1" s="415"/>
      <c r="F1" s="415"/>
      <c r="G1" s="415"/>
      <c r="H1" s="415"/>
    </row>
    <row r="2" spans="1:15" ht="18.95" customHeight="1" x14ac:dyDescent="0.3">
      <c r="A2" s="446" t="s">
        <v>15</v>
      </c>
      <c r="B2" s="446"/>
      <c r="C2" s="446"/>
      <c r="D2" s="446"/>
      <c r="E2" s="446"/>
      <c r="F2" s="446"/>
      <c r="G2" s="446"/>
      <c r="H2" s="228"/>
      <c r="I2" s="23"/>
      <c r="J2" s="23"/>
      <c r="K2" s="23"/>
      <c r="L2" s="23"/>
      <c r="M2" s="23"/>
      <c r="N2" s="23"/>
      <c r="O2" s="23"/>
    </row>
    <row r="3" spans="1:15" ht="15" customHeight="1" thickBot="1" x14ac:dyDescent="0.35">
      <c r="A3" s="227"/>
      <c r="B3" s="227"/>
      <c r="C3" s="227"/>
      <c r="D3" s="227"/>
      <c r="E3" s="227"/>
      <c r="F3" s="227"/>
      <c r="G3" s="227"/>
      <c r="H3" s="228"/>
      <c r="I3" s="23"/>
      <c r="J3" s="23"/>
      <c r="K3" s="23"/>
      <c r="L3" s="23"/>
      <c r="M3" s="23"/>
      <c r="N3" s="23"/>
      <c r="O3" s="23"/>
    </row>
    <row r="4" spans="1:15" ht="30" customHeight="1" thickBot="1" x14ac:dyDescent="0.3">
      <c r="A4" s="23"/>
      <c r="B4" s="23"/>
      <c r="C4" s="447" t="s">
        <v>331</v>
      </c>
      <c r="D4" s="448"/>
      <c r="E4" s="448"/>
      <c r="F4" s="448"/>
      <c r="G4" s="299">
        <f>G82</f>
        <v>1573.5000000000002</v>
      </c>
      <c r="H4" s="23"/>
      <c r="I4" s="23"/>
      <c r="J4" s="23"/>
      <c r="K4" s="23"/>
      <c r="L4" s="23"/>
      <c r="M4" s="23"/>
      <c r="N4" s="23"/>
      <c r="O4" s="23"/>
    </row>
    <row r="5" spans="1:15" ht="24" customHeight="1" thickBot="1" x14ac:dyDescent="0.3">
      <c r="C5" s="229"/>
      <c r="D5" s="229"/>
      <c r="E5" s="229"/>
      <c r="F5" s="229"/>
      <c r="G5" s="230"/>
    </row>
    <row r="6" spans="1:15" ht="39.950000000000003" customHeight="1" thickBot="1" x14ac:dyDescent="0.3">
      <c r="A6" s="301" t="s">
        <v>332</v>
      </c>
      <c r="B6" s="302" t="s">
        <v>333</v>
      </c>
      <c r="C6" s="302" t="s">
        <v>21</v>
      </c>
      <c r="D6" s="303" t="s">
        <v>22</v>
      </c>
      <c r="E6" s="303" t="s">
        <v>23</v>
      </c>
      <c r="F6" s="303" t="s">
        <v>24</v>
      </c>
      <c r="G6" s="304" t="s">
        <v>25</v>
      </c>
      <c r="H6" s="23"/>
      <c r="I6" s="23"/>
      <c r="J6" s="23"/>
      <c r="K6" s="23"/>
      <c r="L6" s="23"/>
      <c r="M6" s="23"/>
      <c r="N6" s="23"/>
      <c r="O6" s="23"/>
    </row>
    <row r="7" spans="1:15" ht="18" thickBot="1" x14ac:dyDescent="0.35">
      <c r="A7" s="449" t="s">
        <v>334</v>
      </c>
      <c r="B7" s="450"/>
      <c r="C7" s="450"/>
      <c r="D7" s="450"/>
      <c r="E7" s="450"/>
      <c r="F7" s="450"/>
      <c r="G7" s="451"/>
      <c r="H7" s="23"/>
      <c r="I7" s="23"/>
      <c r="J7" s="23"/>
      <c r="K7" s="23"/>
      <c r="L7" s="23"/>
      <c r="M7" s="23"/>
      <c r="N7" s="23"/>
      <c r="O7" s="23"/>
    </row>
    <row r="8" spans="1:15" ht="17.25" x14ac:dyDescent="0.3">
      <c r="A8" s="358" t="s">
        <v>335</v>
      </c>
      <c r="B8" s="25" t="s">
        <v>336</v>
      </c>
      <c r="C8" s="25" t="s">
        <v>336</v>
      </c>
      <c r="D8" s="150" t="s">
        <v>29</v>
      </c>
      <c r="E8" s="359">
        <v>5</v>
      </c>
      <c r="F8" s="68">
        <v>1</v>
      </c>
      <c r="G8" s="247">
        <f t="shared" ref="G8:G12" si="0">E8*F8</f>
        <v>5</v>
      </c>
      <c r="H8" s="23"/>
      <c r="I8" s="23"/>
      <c r="J8" s="23"/>
      <c r="K8" s="23"/>
      <c r="L8" s="23"/>
      <c r="M8" s="23"/>
      <c r="N8" s="23"/>
      <c r="O8" s="23"/>
    </row>
    <row r="9" spans="1:15" ht="17.25" x14ac:dyDescent="0.3">
      <c r="A9" s="232" t="s">
        <v>337</v>
      </c>
      <c r="B9" s="231" t="s">
        <v>338</v>
      </c>
      <c r="C9" s="233" t="s">
        <v>339</v>
      </c>
      <c r="D9" s="116" t="s">
        <v>29</v>
      </c>
      <c r="E9" s="335">
        <v>12</v>
      </c>
      <c r="F9" s="57">
        <v>1</v>
      </c>
      <c r="G9" s="216">
        <f t="shared" si="0"/>
        <v>12</v>
      </c>
      <c r="H9" s="23"/>
      <c r="I9" s="23"/>
      <c r="J9" s="23"/>
      <c r="K9" s="23"/>
      <c r="L9" s="23"/>
      <c r="M9" s="23"/>
      <c r="N9" s="23"/>
      <c r="O9" s="23"/>
    </row>
    <row r="10" spans="1:15" s="235" customFormat="1" ht="17.25" x14ac:dyDescent="0.3">
      <c r="A10" s="36" t="s">
        <v>340</v>
      </c>
      <c r="B10" s="236" t="s">
        <v>341</v>
      </c>
      <c r="C10" s="236" t="s">
        <v>342</v>
      </c>
      <c r="D10" s="357" t="s">
        <v>343</v>
      </c>
      <c r="E10" s="341">
        <v>7</v>
      </c>
      <c r="F10" s="36">
        <v>1</v>
      </c>
      <c r="G10" s="237">
        <f t="shared" si="0"/>
        <v>7</v>
      </c>
      <c r="H10" s="234"/>
      <c r="I10" s="234"/>
      <c r="J10" s="234"/>
      <c r="K10" s="234"/>
      <c r="L10" s="234"/>
      <c r="M10" s="234"/>
      <c r="N10" s="234"/>
      <c r="O10" s="234"/>
    </row>
    <row r="11" spans="1:15" s="235" customFormat="1" ht="17.25" x14ac:dyDescent="0.3">
      <c r="A11" s="36">
        <v>6515</v>
      </c>
      <c r="B11" s="236" t="s">
        <v>344</v>
      </c>
      <c r="C11" s="236" t="s">
        <v>344</v>
      </c>
      <c r="D11" s="357" t="s">
        <v>29</v>
      </c>
      <c r="E11" s="341">
        <v>10</v>
      </c>
      <c r="F11" s="36">
        <v>1</v>
      </c>
      <c r="G11" s="237">
        <f t="shared" ref="G11" si="1">E11*F11</f>
        <v>10</v>
      </c>
      <c r="H11" s="234"/>
      <c r="I11" s="234"/>
      <c r="J11" s="234"/>
      <c r="K11" s="234"/>
      <c r="L11" s="234"/>
      <c r="M11" s="234"/>
      <c r="N11" s="234"/>
      <c r="O11" s="234"/>
    </row>
    <row r="12" spans="1:15" s="235" customFormat="1" ht="18" thickBot="1" x14ac:dyDescent="0.35">
      <c r="A12" s="48">
        <v>6809</v>
      </c>
      <c r="B12" s="305" t="s">
        <v>345</v>
      </c>
      <c r="C12" s="305" t="s">
        <v>345</v>
      </c>
      <c r="D12" s="360" t="s">
        <v>29</v>
      </c>
      <c r="E12" s="361">
        <v>7</v>
      </c>
      <c r="F12" s="48">
        <v>1</v>
      </c>
      <c r="G12" s="306">
        <f t="shared" si="0"/>
        <v>7</v>
      </c>
      <c r="H12" s="234"/>
      <c r="I12" s="234"/>
      <c r="J12" s="234"/>
      <c r="K12" s="234"/>
      <c r="L12" s="234"/>
      <c r="M12" s="234"/>
      <c r="N12" s="234"/>
      <c r="O12" s="234"/>
    </row>
    <row r="13" spans="1:15" ht="18" thickBot="1" x14ac:dyDescent="0.35">
      <c r="A13" s="449" t="s">
        <v>346</v>
      </c>
      <c r="B13" s="450"/>
      <c r="C13" s="450"/>
      <c r="D13" s="450"/>
      <c r="E13" s="450"/>
      <c r="F13" s="450"/>
      <c r="G13" s="451"/>
      <c r="H13" s="23"/>
      <c r="I13" s="23"/>
      <c r="J13" s="23"/>
      <c r="K13" s="23"/>
      <c r="L13" s="23"/>
      <c r="M13" s="23"/>
      <c r="N13" s="23"/>
      <c r="O13" s="23"/>
    </row>
    <row r="14" spans="1:15" ht="17.25" x14ac:dyDescent="0.3">
      <c r="A14" s="238">
        <v>711059</v>
      </c>
      <c r="B14" s="51" t="s">
        <v>74</v>
      </c>
      <c r="C14" s="51" t="s">
        <v>347</v>
      </c>
      <c r="D14" s="52" t="s">
        <v>76</v>
      </c>
      <c r="E14" s="340">
        <v>40</v>
      </c>
      <c r="F14" s="29">
        <v>1</v>
      </c>
      <c r="G14" s="239">
        <f t="shared" ref="G14:G33" si="2">E14*F14</f>
        <v>40</v>
      </c>
      <c r="H14" s="23"/>
      <c r="I14" s="23"/>
      <c r="J14" s="23"/>
      <c r="K14" s="23"/>
      <c r="L14" s="23"/>
      <c r="M14" s="23"/>
      <c r="N14" s="23"/>
      <c r="O14" s="23"/>
    </row>
    <row r="15" spans="1:15" ht="17.25" x14ac:dyDescent="0.3">
      <c r="A15" s="240">
        <v>711332</v>
      </c>
      <c r="B15" s="33" t="s">
        <v>112</v>
      </c>
      <c r="C15" s="33" t="s">
        <v>348</v>
      </c>
      <c r="D15" s="241" t="s">
        <v>69</v>
      </c>
      <c r="E15" s="335">
        <v>38</v>
      </c>
      <c r="F15" s="36">
        <v>1</v>
      </c>
      <c r="G15" s="242">
        <f t="shared" si="2"/>
        <v>38</v>
      </c>
      <c r="H15" s="23"/>
      <c r="I15" s="23"/>
      <c r="J15" s="23"/>
      <c r="K15" s="23"/>
      <c r="L15" s="23"/>
      <c r="M15" s="23"/>
      <c r="N15" s="23"/>
      <c r="O15" s="23"/>
    </row>
    <row r="16" spans="1:15" ht="17.25" x14ac:dyDescent="0.3">
      <c r="A16" s="240">
        <v>702021</v>
      </c>
      <c r="B16" s="33" t="s">
        <v>130</v>
      </c>
      <c r="C16" s="33" t="s">
        <v>349</v>
      </c>
      <c r="D16" s="241" t="s">
        <v>41</v>
      </c>
      <c r="E16" s="335">
        <v>23.5</v>
      </c>
      <c r="F16" s="36">
        <v>1</v>
      </c>
      <c r="G16" s="242">
        <f t="shared" si="2"/>
        <v>23.5</v>
      </c>
      <c r="H16" s="23"/>
      <c r="I16" s="23"/>
      <c r="J16" s="23"/>
      <c r="K16" s="23"/>
      <c r="L16" s="23"/>
      <c r="M16" s="23"/>
      <c r="N16" s="23"/>
      <c r="O16" s="23"/>
    </row>
    <row r="17" spans="1:15" ht="17.25" x14ac:dyDescent="0.3">
      <c r="A17" s="240">
        <v>711341</v>
      </c>
      <c r="B17" s="33" t="s">
        <v>155</v>
      </c>
      <c r="C17" s="33" t="s">
        <v>350</v>
      </c>
      <c r="D17" s="241" t="s">
        <v>69</v>
      </c>
      <c r="E17" s="335">
        <v>48.5</v>
      </c>
      <c r="F17" s="36">
        <v>1</v>
      </c>
      <c r="G17" s="242">
        <f t="shared" si="2"/>
        <v>48.5</v>
      </c>
      <c r="H17" s="23"/>
      <c r="I17" s="23"/>
      <c r="J17" s="23"/>
      <c r="K17" s="23"/>
      <c r="L17" s="23"/>
      <c r="M17" s="23"/>
      <c r="N17" s="23"/>
      <c r="O17" s="23"/>
    </row>
    <row r="18" spans="1:15" ht="17.25" x14ac:dyDescent="0.25">
      <c r="A18" s="243">
        <v>711504</v>
      </c>
      <c r="B18" s="70" t="s">
        <v>436</v>
      </c>
      <c r="C18" s="70" t="s">
        <v>437</v>
      </c>
      <c r="D18" s="34" t="s">
        <v>438</v>
      </c>
      <c r="E18" s="335">
        <v>48.5</v>
      </c>
      <c r="F18" s="336">
        <v>1</v>
      </c>
      <c r="G18" s="242">
        <f t="shared" si="2"/>
        <v>48.5</v>
      </c>
      <c r="H18" s="23"/>
      <c r="I18" s="23"/>
      <c r="J18" s="23"/>
      <c r="K18" s="23"/>
      <c r="L18" s="23"/>
      <c r="M18" s="23"/>
      <c r="N18" s="23"/>
      <c r="O18" s="23"/>
    </row>
    <row r="19" spans="1:15" ht="17.25" x14ac:dyDescent="0.25">
      <c r="A19" s="243">
        <v>711510</v>
      </c>
      <c r="B19" s="70" t="s">
        <v>456</v>
      </c>
      <c r="C19" s="70" t="s">
        <v>456</v>
      </c>
      <c r="D19" s="34" t="s">
        <v>78</v>
      </c>
      <c r="E19" s="335">
        <v>38.5</v>
      </c>
      <c r="F19" s="336">
        <v>1</v>
      </c>
      <c r="G19" s="242">
        <f t="shared" ref="G19" si="3">E19*F19</f>
        <v>38.5</v>
      </c>
      <c r="H19" s="23"/>
      <c r="I19" s="23"/>
      <c r="J19" s="23"/>
      <c r="K19" s="23"/>
      <c r="L19" s="23"/>
      <c r="M19" s="23"/>
      <c r="N19" s="23"/>
      <c r="O19" s="23"/>
    </row>
    <row r="20" spans="1:15" ht="17.25" x14ac:dyDescent="0.25">
      <c r="A20" s="243">
        <v>711455</v>
      </c>
      <c r="B20" s="70" t="s">
        <v>67</v>
      </c>
      <c r="C20" s="70" t="s">
        <v>351</v>
      </c>
      <c r="D20" s="241" t="s">
        <v>69</v>
      </c>
      <c r="E20" s="335">
        <v>33.5</v>
      </c>
      <c r="F20" s="36">
        <v>1</v>
      </c>
      <c r="G20" s="242">
        <f t="shared" si="2"/>
        <v>33.5</v>
      </c>
      <c r="H20" s="23"/>
      <c r="I20" s="23"/>
      <c r="J20" s="23"/>
      <c r="K20" s="23"/>
      <c r="L20" s="23"/>
      <c r="M20" s="23"/>
      <c r="N20" s="23"/>
      <c r="O20" s="23"/>
    </row>
    <row r="21" spans="1:15" ht="17.25" x14ac:dyDescent="0.3">
      <c r="A21" s="332">
        <v>711249</v>
      </c>
      <c r="B21" s="33" t="s">
        <v>61</v>
      </c>
      <c r="C21" s="33" t="s">
        <v>352</v>
      </c>
      <c r="D21" s="241" t="s">
        <v>63</v>
      </c>
      <c r="E21" s="335">
        <v>33.5</v>
      </c>
      <c r="F21" s="36">
        <v>1</v>
      </c>
      <c r="G21" s="242">
        <f t="shared" si="2"/>
        <v>33.5</v>
      </c>
      <c r="H21" s="23"/>
      <c r="I21" s="23"/>
      <c r="J21" s="23"/>
      <c r="K21" s="23"/>
      <c r="L21" s="23"/>
      <c r="M21" s="23"/>
      <c r="N21" s="23"/>
      <c r="O21" s="23"/>
    </row>
    <row r="22" spans="1:15" ht="17.25" x14ac:dyDescent="0.3">
      <c r="A22" s="332">
        <v>711252</v>
      </c>
      <c r="B22" s="33" t="s">
        <v>127</v>
      </c>
      <c r="C22" s="33" t="s">
        <v>353</v>
      </c>
      <c r="D22" s="241" t="s">
        <v>129</v>
      </c>
      <c r="E22" s="335">
        <v>33.5</v>
      </c>
      <c r="F22" s="36">
        <v>1</v>
      </c>
      <c r="G22" s="242">
        <f t="shared" si="2"/>
        <v>33.5</v>
      </c>
      <c r="H22" s="23"/>
      <c r="I22" s="23"/>
      <c r="J22" s="23"/>
      <c r="K22" s="23"/>
      <c r="L22" s="23"/>
      <c r="M22" s="23"/>
      <c r="N22" s="23"/>
      <c r="O22" s="23"/>
    </row>
    <row r="23" spans="1:15" ht="17.25" x14ac:dyDescent="0.25">
      <c r="A23" s="333">
        <v>711453</v>
      </c>
      <c r="B23" s="72" t="s">
        <v>64</v>
      </c>
      <c r="C23" s="72" t="s">
        <v>354</v>
      </c>
      <c r="D23" s="241" t="s">
        <v>63</v>
      </c>
      <c r="E23" s="335">
        <v>33.5</v>
      </c>
      <c r="F23" s="36">
        <v>1</v>
      </c>
      <c r="G23" s="242">
        <f t="shared" si="2"/>
        <v>33.5</v>
      </c>
      <c r="H23" s="23"/>
      <c r="I23" s="23"/>
      <c r="J23" s="23"/>
      <c r="K23" s="23"/>
      <c r="L23" s="23"/>
      <c r="M23" s="23"/>
      <c r="N23" s="23"/>
      <c r="O23" s="23"/>
    </row>
    <row r="24" spans="1:15" ht="17.25" x14ac:dyDescent="0.3">
      <c r="A24" s="332">
        <v>711456</v>
      </c>
      <c r="B24" s="33" t="s">
        <v>143</v>
      </c>
      <c r="C24" s="33" t="s">
        <v>355</v>
      </c>
      <c r="D24" s="241" t="s">
        <v>78</v>
      </c>
      <c r="E24" s="335">
        <v>41.5</v>
      </c>
      <c r="F24" s="36">
        <v>1</v>
      </c>
      <c r="G24" s="242">
        <f t="shared" si="2"/>
        <v>41.5</v>
      </c>
      <c r="H24" s="23"/>
      <c r="I24" s="23"/>
      <c r="J24" s="23"/>
      <c r="K24" s="23"/>
      <c r="L24" s="23"/>
      <c r="M24" s="23"/>
      <c r="N24" s="23"/>
      <c r="O24" s="23"/>
    </row>
    <row r="25" spans="1:15" ht="17.25" x14ac:dyDescent="0.3">
      <c r="A25" s="332">
        <v>711465</v>
      </c>
      <c r="B25" s="33" t="s">
        <v>141</v>
      </c>
      <c r="C25" s="33" t="s">
        <v>356</v>
      </c>
      <c r="D25" s="241" t="s">
        <v>69</v>
      </c>
      <c r="E25" s="335">
        <v>48</v>
      </c>
      <c r="F25" s="36">
        <v>1</v>
      </c>
      <c r="G25" s="242">
        <f t="shared" si="2"/>
        <v>48</v>
      </c>
      <c r="H25" s="23"/>
      <c r="I25" s="23"/>
      <c r="J25" s="23"/>
      <c r="K25" s="23"/>
      <c r="L25" s="23"/>
      <c r="M25" s="23"/>
      <c r="N25" s="23"/>
      <c r="O25" s="23"/>
    </row>
    <row r="26" spans="1:15" ht="17.25" x14ac:dyDescent="0.3">
      <c r="A26" s="334">
        <v>711327</v>
      </c>
      <c r="B26" s="33" t="s">
        <v>82</v>
      </c>
      <c r="C26" s="91" t="s">
        <v>357</v>
      </c>
      <c r="D26" s="241" t="s">
        <v>76</v>
      </c>
      <c r="E26" s="335">
        <v>40</v>
      </c>
      <c r="F26" s="36">
        <v>1</v>
      </c>
      <c r="G26" s="242">
        <f t="shared" si="2"/>
        <v>40</v>
      </c>
      <c r="H26" s="23"/>
      <c r="I26" s="23"/>
      <c r="J26" s="23"/>
      <c r="K26" s="23"/>
      <c r="L26" s="23"/>
      <c r="M26" s="23"/>
      <c r="N26" s="23"/>
      <c r="O26" s="23"/>
    </row>
    <row r="27" spans="1:15" ht="17.25" x14ac:dyDescent="0.3">
      <c r="A27" s="332">
        <v>710616</v>
      </c>
      <c r="B27" s="33" t="s">
        <v>57</v>
      </c>
      <c r="C27" s="33" t="s">
        <v>358</v>
      </c>
      <c r="D27" s="241" t="s">
        <v>47</v>
      </c>
      <c r="E27" s="335">
        <v>22.5</v>
      </c>
      <c r="F27" s="36">
        <v>1</v>
      </c>
      <c r="G27" s="242">
        <f t="shared" si="2"/>
        <v>22.5</v>
      </c>
      <c r="H27" s="23"/>
      <c r="I27" s="23"/>
      <c r="J27" s="23"/>
      <c r="K27" s="23"/>
      <c r="L27" s="23"/>
      <c r="M27" s="23"/>
      <c r="N27" s="23"/>
      <c r="O27" s="23"/>
    </row>
    <row r="28" spans="1:15" ht="17.25" x14ac:dyDescent="0.25">
      <c r="A28" s="346">
        <v>111507</v>
      </c>
      <c r="B28" s="70" t="s">
        <v>452</v>
      </c>
      <c r="C28" s="70" t="s">
        <v>453</v>
      </c>
      <c r="D28" s="34" t="s">
        <v>165</v>
      </c>
      <c r="E28" s="350">
        <v>46.5</v>
      </c>
      <c r="F28" s="36">
        <v>1</v>
      </c>
      <c r="G28" s="242">
        <f t="shared" si="2"/>
        <v>46.5</v>
      </c>
      <c r="H28" s="23"/>
      <c r="I28" s="23"/>
      <c r="J28" s="23"/>
      <c r="K28" s="23"/>
      <c r="L28" s="23"/>
      <c r="M28" s="23"/>
      <c r="N28" s="23"/>
      <c r="O28" s="23"/>
    </row>
    <row r="29" spans="1:15" ht="18" customHeight="1" x14ac:dyDescent="0.3">
      <c r="A29" s="332">
        <v>710716</v>
      </c>
      <c r="B29" s="33" t="s">
        <v>132</v>
      </c>
      <c r="C29" s="33" t="s">
        <v>359</v>
      </c>
      <c r="D29" s="241" t="s">
        <v>266</v>
      </c>
      <c r="E29" s="335">
        <v>33.5</v>
      </c>
      <c r="F29" s="36">
        <v>1</v>
      </c>
      <c r="G29" s="242">
        <f t="shared" si="2"/>
        <v>33.5</v>
      </c>
      <c r="H29" s="23"/>
      <c r="I29" s="23"/>
      <c r="J29" s="23"/>
      <c r="K29" s="23"/>
      <c r="L29" s="23"/>
      <c r="M29" s="23"/>
      <c r="N29" s="23"/>
      <c r="O29" s="23"/>
    </row>
    <row r="30" spans="1:15" ht="18" customHeight="1" x14ac:dyDescent="0.3">
      <c r="A30" s="240">
        <v>711033</v>
      </c>
      <c r="B30" s="39" t="s">
        <v>135</v>
      </c>
      <c r="C30" s="33" t="s">
        <v>360</v>
      </c>
      <c r="D30" s="241" t="s">
        <v>87</v>
      </c>
      <c r="E30" s="335">
        <v>33.5</v>
      </c>
      <c r="F30" s="36">
        <v>1</v>
      </c>
      <c r="G30" s="242">
        <f t="shared" si="2"/>
        <v>33.5</v>
      </c>
      <c r="H30" s="23"/>
      <c r="I30" s="23"/>
      <c r="J30" s="23"/>
      <c r="K30" s="23"/>
      <c r="L30" s="23"/>
      <c r="M30" s="23"/>
      <c r="N30" s="23"/>
      <c r="O30" s="23"/>
    </row>
    <row r="31" spans="1:15" ht="18" customHeight="1" x14ac:dyDescent="0.3">
      <c r="A31" s="240">
        <v>711369</v>
      </c>
      <c r="B31" s="39" t="s">
        <v>161</v>
      </c>
      <c r="C31" s="33" t="s">
        <v>361</v>
      </c>
      <c r="D31" s="241" t="s">
        <v>102</v>
      </c>
      <c r="E31" s="335">
        <v>81</v>
      </c>
      <c r="F31" s="36">
        <v>1</v>
      </c>
      <c r="G31" s="242">
        <f t="shared" si="2"/>
        <v>81</v>
      </c>
      <c r="H31" s="23"/>
      <c r="I31" s="23"/>
      <c r="J31" s="23"/>
      <c r="K31" s="23"/>
      <c r="L31" s="23"/>
      <c r="M31" s="23"/>
      <c r="N31" s="23"/>
      <c r="O31" s="23"/>
    </row>
    <row r="32" spans="1:15" ht="18" customHeight="1" x14ac:dyDescent="0.3">
      <c r="A32" s="240">
        <v>711466</v>
      </c>
      <c r="B32" s="39" t="s">
        <v>362</v>
      </c>
      <c r="C32" s="33" t="s">
        <v>363</v>
      </c>
      <c r="D32" s="241" t="s">
        <v>78</v>
      </c>
      <c r="E32" s="335">
        <v>63.5</v>
      </c>
      <c r="F32" s="36">
        <v>1</v>
      </c>
      <c r="G32" s="242">
        <f t="shared" si="2"/>
        <v>63.5</v>
      </c>
      <c r="H32" s="23"/>
      <c r="I32" s="23"/>
      <c r="J32" s="23"/>
      <c r="K32" s="23"/>
      <c r="L32" s="23"/>
      <c r="M32" s="23"/>
    </row>
    <row r="33" spans="1:15" ht="18" customHeight="1" x14ac:dyDescent="0.3">
      <c r="A33" s="240">
        <v>711487</v>
      </c>
      <c r="B33" s="39" t="s">
        <v>364</v>
      </c>
      <c r="C33" s="33" t="s">
        <v>365</v>
      </c>
      <c r="D33" s="241" t="s">
        <v>137</v>
      </c>
      <c r="E33" s="335">
        <v>58</v>
      </c>
      <c r="F33" s="36">
        <v>1</v>
      </c>
      <c r="G33" s="242">
        <f t="shared" si="2"/>
        <v>58</v>
      </c>
      <c r="H33" s="23"/>
      <c r="I33" s="23"/>
      <c r="J33" s="23"/>
      <c r="K33" s="23"/>
      <c r="L33" s="23"/>
      <c r="M33" s="23"/>
    </row>
    <row r="34" spans="1:15" ht="16.5" customHeight="1" x14ac:dyDescent="0.25">
      <c r="A34" s="243">
        <v>711051</v>
      </c>
      <c r="B34" s="244" t="s">
        <v>39</v>
      </c>
      <c r="C34" s="72" t="s">
        <v>366</v>
      </c>
      <c r="D34" s="241" t="s">
        <v>41</v>
      </c>
      <c r="E34" s="335">
        <v>23.5</v>
      </c>
      <c r="F34" s="36">
        <v>1</v>
      </c>
      <c r="G34" s="242">
        <f>E34*F34</f>
        <v>23.5</v>
      </c>
      <c r="H34" s="23"/>
      <c r="I34" s="23"/>
      <c r="J34" s="23"/>
      <c r="K34" s="23"/>
      <c r="L34" s="23"/>
      <c r="M34" s="23"/>
      <c r="N34" s="23"/>
      <c r="O34" s="23"/>
    </row>
    <row r="35" spans="1:15" ht="16.5" customHeight="1" x14ac:dyDescent="0.25">
      <c r="A35" s="243">
        <v>711483</v>
      </c>
      <c r="B35" s="244" t="s">
        <v>367</v>
      </c>
      <c r="C35" s="72" t="s">
        <v>368</v>
      </c>
      <c r="D35" s="241" t="s">
        <v>69</v>
      </c>
      <c r="E35" s="335">
        <v>43.5</v>
      </c>
      <c r="F35" s="36">
        <v>1</v>
      </c>
      <c r="G35" s="242">
        <f>E35*F35</f>
        <v>43.5</v>
      </c>
      <c r="H35" s="23"/>
      <c r="I35" s="23"/>
      <c r="J35" s="23"/>
      <c r="K35" s="23"/>
      <c r="L35" s="23"/>
      <c r="M35" s="23"/>
      <c r="N35" s="23"/>
      <c r="O35" s="23"/>
    </row>
    <row r="36" spans="1:15" ht="16.5" customHeight="1" x14ac:dyDescent="0.25">
      <c r="A36" s="245">
        <v>711323</v>
      </c>
      <c r="B36" s="244" t="s">
        <v>79</v>
      </c>
      <c r="C36" s="72" t="s">
        <v>369</v>
      </c>
      <c r="D36" s="241" t="s">
        <v>76</v>
      </c>
      <c r="E36" s="335">
        <v>40</v>
      </c>
      <c r="F36" s="36">
        <v>1</v>
      </c>
      <c r="G36" s="242">
        <f t="shared" ref="G36:G41" si="4">E36*F36</f>
        <v>40</v>
      </c>
      <c r="H36" s="23"/>
      <c r="I36" s="23"/>
      <c r="J36" s="23"/>
      <c r="K36" s="23"/>
      <c r="L36" s="23"/>
      <c r="M36" s="23"/>
      <c r="N36" s="23"/>
      <c r="O36" s="23"/>
    </row>
    <row r="37" spans="1:15" ht="17.25" customHeight="1" x14ac:dyDescent="0.25">
      <c r="A37" s="245">
        <v>710640</v>
      </c>
      <c r="B37" s="244" t="s">
        <v>152</v>
      </c>
      <c r="C37" s="72" t="s">
        <v>370</v>
      </c>
      <c r="D37" s="241" t="s">
        <v>154</v>
      </c>
      <c r="E37" s="335">
        <v>28.5</v>
      </c>
      <c r="F37" s="36">
        <v>1</v>
      </c>
      <c r="G37" s="242">
        <f t="shared" si="4"/>
        <v>28.5</v>
      </c>
      <c r="H37" s="23"/>
      <c r="I37" s="23"/>
      <c r="J37" s="23"/>
      <c r="K37" s="23"/>
      <c r="L37" s="23"/>
      <c r="M37" s="23"/>
      <c r="N37" s="23"/>
      <c r="O37" s="23"/>
    </row>
    <row r="38" spans="1:15" ht="16.5" customHeight="1" x14ac:dyDescent="0.25">
      <c r="A38" s="245">
        <v>701104</v>
      </c>
      <c r="B38" s="244" t="s">
        <v>43</v>
      </c>
      <c r="C38" s="72" t="s">
        <v>371</v>
      </c>
      <c r="D38" s="241" t="s">
        <v>47</v>
      </c>
      <c r="E38" s="350">
        <v>23</v>
      </c>
      <c r="F38" s="36">
        <v>1</v>
      </c>
      <c r="G38" s="242">
        <f t="shared" si="4"/>
        <v>23</v>
      </c>
      <c r="H38" s="23"/>
      <c r="I38" s="23"/>
      <c r="J38" s="23"/>
      <c r="K38" s="23"/>
      <c r="L38" s="23"/>
      <c r="M38" s="23"/>
      <c r="N38" s="23"/>
      <c r="O38" s="23"/>
    </row>
    <row r="39" spans="1:15" ht="16.5" customHeight="1" x14ac:dyDescent="0.3">
      <c r="A39" s="240">
        <v>711476</v>
      </c>
      <c r="B39" s="338" t="s">
        <v>408</v>
      </c>
      <c r="C39" s="33" t="s">
        <v>440</v>
      </c>
      <c r="D39" s="241" t="s">
        <v>78</v>
      </c>
      <c r="E39" s="335">
        <v>33.5</v>
      </c>
      <c r="F39" s="36">
        <v>1</v>
      </c>
      <c r="G39" s="242">
        <f t="shared" si="4"/>
        <v>33.5</v>
      </c>
      <c r="H39" s="23"/>
      <c r="I39" s="23"/>
      <c r="J39" s="23"/>
      <c r="K39" s="23"/>
      <c r="L39" s="23"/>
      <c r="M39" s="23"/>
      <c r="N39" s="23"/>
      <c r="O39" s="23"/>
    </row>
    <row r="40" spans="1:15" ht="16.5" customHeight="1" x14ac:dyDescent="0.25">
      <c r="A40" s="245">
        <v>711063</v>
      </c>
      <c r="B40" s="244" t="s">
        <v>145</v>
      </c>
      <c r="C40" s="72" t="s">
        <v>372</v>
      </c>
      <c r="D40" s="241" t="s">
        <v>78</v>
      </c>
      <c r="E40" s="350">
        <v>48</v>
      </c>
      <c r="F40" s="36">
        <v>1</v>
      </c>
      <c r="G40" s="242">
        <f t="shared" si="4"/>
        <v>48</v>
      </c>
      <c r="H40" s="23"/>
      <c r="I40" s="23"/>
      <c r="J40" s="23"/>
      <c r="K40" s="23"/>
      <c r="L40" s="23"/>
      <c r="M40" s="23"/>
      <c r="N40" s="23"/>
      <c r="O40" s="23"/>
    </row>
    <row r="41" spans="1:15" ht="16.5" customHeight="1" thickBot="1" x14ac:dyDescent="0.35">
      <c r="A41" s="240">
        <v>710541</v>
      </c>
      <c r="B41" s="338" t="s">
        <v>96</v>
      </c>
      <c r="C41" s="338" t="s">
        <v>439</v>
      </c>
      <c r="D41" s="241" t="s">
        <v>47</v>
      </c>
      <c r="E41" s="335">
        <v>21.5</v>
      </c>
      <c r="F41" s="336">
        <v>1</v>
      </c>
      <c r="G41" s="337">
        <f t="shared" si="4"/>
        <v>21.5</v>
      </c>
      <c r="H41" s="23"/>
      <c r="I41" s="23"/>
      <c r="J41" s="23"/>
      <c r="K41" s="23"/>
      <c r="L41" s="23"/>
      <c r="M41" s="23"/>
      <c r="N41" s="23"/>
      <c r="O41" s="23"/>
    </row>
    <row r="42" spans="1:15" ht="16.5" customHeight="1" thickBot="1" x14ac:dyDescent="0.35">
      <c r="A42" s="449" t="s">
        <v>373</v>
      </c>
      <c r="B42" s="450"/>
      <c r="C42" s="450"/>
      <c r="D42" s="450"/>
      <c r="E42" s="450"/>
      <c r="F42" s="450"/>
      <c r="G42" s="451"/>
      <c r="H42" s="23"/>
      <c r="I42" s="23"/>
      <c r="J42" s="23"/>
      <c r="K42" s="23"/>
      <c r="L42" s="23"/>
      <c r="M42" s="23"/>
      <c r="N42" s="23"/>
      <c r="O42" s="23"/>
    </row>
    <row r="43" spans="1:15" ht="16.5" customHeight="1" x14ac:dyDescent="0.3">
      <c r="A43" s="246">
        <v>611596</v>
      </c>
      <c r="B43" s="339" t="s">
        <v>74</v>
      </c>
      <c r="C43" s="339" t="s">
        <v>374</v>
      </c>
      <c r="D43" s="27" t="s">
        <v>29</v>
      </c>
      <c r="E43" s="340">
        <v>0.2</v>
      </c>
      <c r="F43" s="52">
        <v>8</v>
      </c>
      <c r="G43" s="247">
        <f t="shared" ref="G43:G80" si="5">E43*F43</f>
        <v>1.6</v>
      </c>
      <c r="H43" s="23"/>
      <c r="I43" s="23"/>
      <c r="J43" s="23"/>
      <c r="K43" s="23"/>
      <c r="L43" s="23"/>
      <c r="M43" s="23"/>
      <c r="N43" s="23"/>
      <c r="O43" s="23"/>
    </row>
    <row r="44" spans="1:15" ht="17.25" x14ac:dyDescent="0.3">
      <c r="A44" s="174">
        <v>611332</v>
      </c>
      <c r="B44" s="248" t="s">
        <v>112</v>
      </c>
      <c r="C44" s="248" t="s">
        <v>375</v>
      </c>
      <c r="D44" s="34" t="s">
        <v>29</v>
      </c>
      <c r="E44" s="341">
        <v>0.4</v>
      </c>
      <c r="F44" s="52">
        <v>8</v>
      </c>
      <c r="G44" s="216">
        <f t="shared" si="5"/>
        <v>3.2</v>
      </c>
      <c r="H44" s="23"/>
      <c r="I44" s="23"/>
      <c r="J44" s="23"/>
      <c r="K44" s="23"/>
      <c r="L44" s="23"/>
      <c r="M44" s="23"/>
      <c r="N44" s="23"/>
      <c r="O44" s="23"/>
    </row>
    <row r="45" spans="1:15" ht="17.25" x14ac:dyDescent="0.3">
      <c r="A45" s="174">
        <v>611449</v>
      </c>
      <c r="B45" s="250" t="s">
        <v>376</v>
      </c>
      <c r="C45" s="250" t="s">
        <v>377</v>
      </c>
      <c r="D45" s="249" t="s">
        <v>29</v>
      </c>
      <c r="E45" s="341">
        <v>0.7</v>
      </c>
      <c r="F45" s="52">
        <v>8</v>
      </c>
      <c r="G45" s="216">
        <f t="shared" si="5"/>
        <v>5.6</v>
      </c>
      <c r="H45" s="23"/>
      <c r="I45" s="23"/>
      <c r="J45" s="23"/>
      <c r="K45" s="23"/>
      <c r="L45" s="23"/>
      <c r="M45" s="23"/>
      <c r="N45" s="23"/>
      <c r="O45" s="23"/>
    </row>
    <row r="46" spans="1:15" ht="17.25" x14ac:dyDescent="0.3">
      <c r="A46" s="342">
        <v>611393</v>
      </c>
      <c r="B46" s="343" t="s">
        <v>159</v>
      </c>
      <c r="C46" s="343" t="s">
        <v>381</v>
      </c>
      <c r="D46" s="249" t="s">
        <v>29</v>
      </c>
      <c r="E46" s="335">
        <v>0.7</v>
      </c>
      <c r="F46" s="52">
        <v>8</v>
      </c>
      <c r="G46" s="216">
        <f t="shared" si="5"/>
        <v>5.6</v>
      </c>
      <c r="H46" s="23"/>
      <c r="I46" s="23"/>
      <c r="J46" s="23"/>
      <c r="K46" s="23"/>
      <c r="L46" s="23"/>
      <c r="M46" s="23"/>
      <c r="N46" s="23"/>
      <c r="O46" s="23"/>
    </row>
    <row r="47" spans="1:15" ht="17.25" x14ac:dyDescent="0.3">
      <c r="A47" s="344">
        <v>611441</v>
      </c>
      <c r="B47" s="345" t="s">
        <v>379</v>
      </c>
      <c r="C47" s="343" t="s">
        <v>380</v>
      </c>
      <c r="D47" s="251" t="s">
        <v>29</v>
      </c>
      <c r="E47" s="341">
        <v>0.4</v>
      </c>
      <c r="F47" s="52">
        <v>8</v>
      </c>
      <c r="G47" s="216">
        <f t="shared" si="5"/>
        <v>3.2</v>
      </c>
      <c r="H47" s="23"/>
      <c r="I47" s="23"/>
      <c r="J47" s="23"/>
      <c r="K47" s="23"/>
      <c r="L47" s="23"/>
      <c r="M47" s="23"/>
      <c r="N47" s="23"/>
      <c r="O47" s="23"/>
    </row>
    <row r="48" spans="1:15" ht="17.25" x14ac:dyDescent="0.3">
      <c r="A48" s="88">
        <v>611504</v>
      </c>
      <c r="B48" s="343" t="s">
        <v>436</v>
      </c>
      <c r="C48" s="343" t="s">
        <v>441</v>
      </c>
      <c r="D48" s="249" t="s">
        <v>29</v>
      </c>
      <c r="E48" s="335">
        <v>0.4</v>
      </c>
      <c r="F48" s="52">
        <v>8</v>
      </c>
      <c r="G48" s="216">
        <f t="shared" si="5"/>
        <v>3.2</v>
      </c>
      <c r="H48" s="23"/>
      <c r="I48" s="23"/>
      <c r="J48" s="23"/>
      <c r="K48" s="23"/>
      <c r="L48" s="23"/>
      <c r="M48" s="23"/>
      <c r="N48" s="23"/>
      <c r="O48" s="23"/>
    </row>
    <row r="49" spans="1:15" ht="17.25" x14ac:dyDescent="0.3">
      <c r="A49" s="344">
        <v>611289</v>
      </c>
      <c r="B49" s="345" t="s">
        <v>155</v>
      </c>
      <c r="C49" s="343" t="s">
        <v>378</v>
      </c>
      <c r="D49" s="251" t="s">
        <v>29</v>
      </c>
      <c r="E49" s="341">
        <v>0.4</v>
      </c>
      <c r="F49" s="52">
        <v>8</v>
      </c>
      <c r="G49" s="216">
        <f t="shared" si="5"/>
        <v>3.2</v>
      </c>
      <c r="H49" s="23"/>
      <c r="I49" s="23"/>
      <c r="J49" s="23"/>
      <c r="K49" s="23"/>
      <c r="L49" s="23"/>
      <c r="M49" s="23"/>
      <c r="N49" s="23"/>
      <c r="O49" s="23"/>
    </row>
    <row r="50" spans="1:15" ht="17.25" x14ac:dyDescent="0.3">
      <c r="A50" s="344" t="s">
        <v>457</v>
      </c>
      <c r="B50" s="345" t="s">
        <v>456</v>
      </c>
      <c r="C50" s="345" t="s">
        <v>456</v>
      </c>
      <c r="D50" s="251" t="s">
        <v>29</v>
      </c>
      <c r="E50" s="341">
        <v>0.4</v>
      </c>
      <c r="F50" s="52">
        <v>8</v>
      </c>
      <c r="G50" s="216">
        <f t="shared" si="5"/>
        <v>3.2</v>
      </c>
      <c r="H50" s="23"/>
      <c r="I50" s="23"/>
      <c r="J50" s="23"/>
      <c r="K50" s="23"/>
      <c r="L50" s="23"/>
      <c r="M50" s="23"/>
      <c r="N50" s="23"/>
      <c r="O50" s="23"/>
    </row>
    <row r="51" spans="1:15" ht="17.25" x14ac:dyDescent="0.3">
      <c r="A51" s="342">
        <v>610800</v>
      </c>
      <c r="B51" s="343" t="s">
        <v>382</v>
      </c>
      <c r="C51" s="343" t="s">
        <v>383</v>
      </c>
      <c r="D51" s="249" t="s">
        <v>29</v>
      </c>
      <c r="E51" s="335">
        <v>0.2</v>
      </c>
      <c r="F51" s="52">
        <v>8</v>
      </c>
      <c r="G51" s="216">
        <f t="shared" si="5"/>
        <v>1.6</v>
      </c>
      <c r="H51" s="23"/>
      <c r="I51" s="23"/>
      <c r="J51" s="23"/>
      <c r="K51" s="23"/>
      <c r="L51" s="23"/>
      <c r="M51" s="23"/>
      <c r="N51" s="23"/>
      <c r="O51" s="23"/>
    </row>
    <row r="52" spans="1:15" ht="17.25" x14ac:dyDescent="0.3">
      <c r="A52" s="342">
        <v>611268</v>
      </c>
      <c r="B52" s="343" t="s">
        <v>385</v>
      </c>
      <c r="C52" s="343" t="s">
        <v>386</v>
      </c>
      <c r="D52" s="249" t="s">
        <v>29</v>
      </c>
      <c r="E52" s="335">
        <v>0.4</v>
      </c>
      <c r="F52" s="52">
        <v>8</v>
      </c>
      <c r="G52" s="216">
        <f t="shared" si="5"/>
        <v>3.2</v>
      </c>
      <c r="H52" s="23"/>
      <c r="I52" s="23"/>
      <c r="J52" s="23"/>
      <c r="K52" s="23"/>
      <c r="L52" s="23"/>
      <c r="M52" s="23"/>
      <c r="N52" s="23"/>
      <c r="O52" s="23"/>
    </row>
    <row r="53" spans="1:15" ht="17.25" x14ac:dyDescent="0.3">
      <c r="A53" s="346">
        <v>611455</v>
      </c>
      <c r="B53" s="70" t="s">
        <v>67</v>
      </c>
      <c r="C53" s="70" t="s">
        <v>384</v>
      </c>
      <c r="D53" s="34" t="s">
        <v>35</v>
      </c>
      <c r="E53" s="335">
        <v>0.4</v>
      </c>
      <c r="F53" s="52">
        <v>8</v>
      </c>
      <c r="G53" s="216">
        <f t="shared" si="5"/>
        <v>3.2</v>
      </c>
      <c r="H53" s="23"/>
      <c r="I53" s="23"/>
      <c r="J53" s="23"/>
      <c r="K53" s="23"/>
      <c r="L53" s="23"/>
      <c r="M53" s="23"/>
      <c r="N53" s="23"/>
      <c r="O53" s="23"/>
    </row>
    <row r="54" spans="1:15" ht="17.25" x14ac:dyDescent="0.3">
      <c r="A54" s="346">
        <v>611355</v>
      </c>
      <c r="B54" s="70" t="s">
        <v>179</v>
      </c>
      <c r="C54" s="70" t="s">
        <v>387</v>
      </c>
      <c r="D54" s="34" t="s">
        <v>29</v>
      </c>
      <c r="E54" s="335">
        <v>0.4</v>
      </c>
      <c r="F54" s="52">
        <v>8</v>
      </c>
      <c r="G54" s="216">
        <f t="shared" si="5"/>
        <v>3.2</v>
      </c>
      <c r="H54" s="23"/>
      <c r="I54" s="23"/>
      <c r="J54" s="23"/>
      <c r="K54" s="23"/>
      <c r="L54" s="23"/>
      <c r="M54" s="23"/>
      <c r="N54" s="23"/>
      <c r="O54" s="23"/>
    </row>
    <row r="55" spans="1:15" ht="17.25" x14ac:dyDescent="0.3">
      <c r="A55" s="346">
        <v>611431</v>
      </c>
      <c r="B55" s="70" t="s">
        <v>388</v>
      </c>
      <c r="C55" s="70" t="s">
        <v>389</v>
      </c>
      <c r="D55" s="34" t="s">
        <v>29</v>
      </c>
      <c r="E55" s="335">
        <v>0.4</v>
      </c>
      <c r="F55" s="52">
        <v>8</v>
      </c>
      <c r="G55" s="216">
        <f t="shared" si="5"/>
        <v>3.2</v>
      </c>
      <c r="H55" s="23"/>
      <c r="I55" s="23"/>
      <c r="J55" s="23"/>
      <c r="K55" s="23"/>
      <c r="L55" s="23"/>
      <c r="M55" s="23"/>
      <c r="N55" s="23"/>
      <c r="O55" s="23"/>
    </row>
    <row r="56" spans="1:15" ht="17.25" x14ac:dyDescent="0.3">
      <c r="A56" s="174">
        <v>611249</v>
      </c>
      <c r="B56" s="347" t="s">
        <v>213</v>
      </c>
      <c r="C56" s="347" t="s">
        <v>390</v>
      </c>
      <c r="D56" s="348" t="s">
        <v>29</v>
      </c>
      <c r="E56" s="335">
        <v>0.4</v>
      </c>
      <c r="F56" s="52">
        <v>8</v>
      </c>
      <c r="G56" s="216">
        <f t="shared" si="5"/>
        <v>3.2</v>
      </c>
      <c r="H56" s="23"/>
      <c r="I56" s="23"/>
      <c r="J56" s="23"/>
      <c r="K56" s="23"/>
      <c r="L56" s="23"/>
      <c r="M56" s="23"/>
      <c r="N56" s="23"/>
      <c r="O56" s="23"/>
    </row>
    <row r="57" spans="1:15" ht="17.25" x14ac:dyDescent="0.3">
      <c r="A57" s="346">
        <v>611453</v>
      </c>
      <c r="B57" s="70" t="s">
        <v>64</v>
      </c>
      <c r="C57" s="70" t="s">
        <v>392</v>
      </c>
      <c r="D57" s="34" t="s">
        <v>29</v>
      </c>
      <c r="E57" s="335">
        <v>0.4</v>
      </c>
      <c r="F57" s="52">
        <v>8</v>
      </c>
      <c r="G57" s="216">
        <f t="shared" si="5"/>
        <v>3.2</v>
      </c>
      <c r="H57" s="23"/>
      <c r="I57" s="23"/>
      <c r="J57" s="23"/>
      <c r="K57" s="23"/>
      <c r="L57" s="23"/>
      <c r="M57" s="23"/>
      <c r="N57" s="23"/>
      <c r="O57" s="23"/>
    </row>
    <row r="58" spans="1:15" ht="17.25" x14ac:dyDescent="0.3">
      <c r="A58" s="346">
        <v>611252</v>
      </c>
      <c r="B58" s="70" t="s">
        <v>127</v>
      </c>
      <c r="C58" s="70" t="s">
        <v>391</v>
      </c>
      <c r="D58" s="34" t="s">
        <v>29</v>
      </c>
      <c r="E58" s="335">
        <v>0.4</v>
      </c>
      <c r="F58" s="52">
        <v>8</v>
      </c>
      <c r="G58" s="216">
        <f t="shared" si="5"/>
        <v>3.2</v>
      </c>
      <c r="H58" s="23"/>
      <c r="I58" s="23"/>
      <c r="J58" s="23"/>
      <c r="K58" s="23"/>
      <c r="L58" s="23"/>
      <c r="M58" s="23"/>
      <c r="N58" s="23"/>
      <c r="O58" s="23"/>
    </row>
    <row r="59" spans="1:15" ht="17.25" x14ac:dyDescent="0.3">
      <c r="A59" s="174">
        <v>611005</v>
      </c>
      <c r="B59" s="33" t="s">
        <v>261</v>
      </c>
      <c r="C59" s="33" t="s">
        <v>393</v>
      </c>
      <c r="D59" s="34" t="s">
        <v>29</v>
      </c>
      <c r="E59" s="341">
        <v>0.4</v>
      </c>
      <c r="F59" s="52">
        <v>8</v>
      </c>
      <c r="G59" s="216">
        <f t="shared" si="5"/>
        <v>3.2</v>
      </c>
      <c r="H59" s="23"/>
      <c r="I59" s="23"/>
      <c r="J59" s="23"/>
      <c r="K59" s="23"/>
      <c r="L59" s="23"/>
      <c r="M59" s="23"/>
      <c r="N59" s="23"/>
      <c r="O59" s="23"/>
    </row>
    <row r="60" spans="1:15" ht="17.25" x14ac:dyDescent="0.3">
      <c r="A60" s="174">
        <v>611465</v>
      </c>
      <c r="B60" s="33" t="s">
        <v>141</v>
      </c>
      <c r="C60" s="33" t="s">
        <v>394</v>
      </c>
      <c r="D60" s="34" t="s">
        <v>35</v>
      </c>
      <c r="E60" s="341">
        <v>0.7</v>
      </c>
      <c r="F60" s="52">
        <v>8</v>
      </c>
      <c r="G60" s="216">
        <f t="shared" si="5"/>
        <v>5.6</v>
      </c>
      <c r="H60" s="23"/>
      <c r="I60" s="23"/>
      <c r="J60" s="23"/>
      <c r="K60" s="23"/>
      <c r="L60" s="23"/>
      <c r="M60" s="23"/>
      <c r="N60" s="23"/>
      <c r="O60" s="23"/>
    </row>
    <row r="61" spans="1:15" ht="17.25" x14ac:dyDescent="0.3">
      <c r="A61" s="174">
        <v>611327</v>
      </c>
      <c r="B61" s="248" t="s">
        <v>82</v>
      </c>
      <c r="C61" s="248" t="s">
        <v>395</v>
      </c>
      <c r="D61" s="34" t="s">
        <v>29</v>
      </c>
      <c r="E61" s="341">
        <v>0.4</v>
      </c>
      <c r="F61" s="52">
        <v>8</v>
      </c>
      <c r="G61" s="216">
        <f t="shared" si="5"/>
        <v>3.2</v>
      </c>
      <c r="H61" s="23"/>
      <c r="I61" s="23"/>
      <c r="J61" s="23"/>
      <c r="K61" s="23"/>
      <c r="L61" s="23"/>
      <c r="M61" s="23"/>
      <c r="N61" s="23"/>
      <c r="O61" s="23"/>
    </row>
    <row r="62" spans="1:15" ht="17.25" x14ac:dyDescent="0.3">
      <c r="A62" s="174">
        <v>611461</v>
      </c>
      <c r="B62" s="248" t="s">
        <v>396</v>
      </c>
      <c r="C62" s="248" t="s">
        <v>397</v>
      </c>
      <c r="D62" s="34" t="s">
        <v>29</v>
      </c>
      <c r="E62" s="341">
        <v>1</v>
      </c>
      <c r="F62" s="52">
        <v>8</v>
      </c>
      <c r="G62" s="216">
        <f t="shared" si="5"/>
        <v>8</v>
      </c>
      <c r="H62" s="23"/>
      <c r="I62" s="23"/>
      <c r="J62" s="23"/>
      <c r="K62" s="23"/>
      <c r="L62" s="23"/>
      <c r="M62" s="23"/>
      <c r="N62" s="23"/>
      <c r="O62" s="23"/>
    </row>
    <row r="63" spans="1:15" ht="17.25" x14ac:dyDescent="0.3">
      <c r="A63" s="174">
        <v>611033</v>
      </c>
      <c r="B63" s="33" t="s">
        <v>135</v>
      </c>
      <c r="C63" s="33" t="s">
        <v>398</v>
      </c>
      <c r="D63" s="34" t="s">
        <v>29</v>
      </c>
      <c r="E63" s="341">
        <v>0.4</v>
      </c>
      <c r="F63" s="52">
        <v>8</v>
      </c>
      <c r="G63" s="242">
        <f t="shared" si="5"/>
        <v>3.2</v>
      </c>
      <c r="H63" s="23"/>
      <c r="I63" s="23"/>
      <c r="J63" s="23"/>
      <c r="K63" s="23"/>
      <c r="L63" s="23"/>
      <c r="M63" s="23"/>
      <c r="N63" s="23"/>
      <c r="O63" s="23"/>
    </row>
    <row r="64" spans="1:15" ht="17.25" x14ac:dyDescent="0.3">
      <c r="A64" s="346">
        <v>611507</v>
      </c>
      <c r="B64" s="70" t="s">
        <v>452</v>
      </c>
      <c r="C64" s="70" t="s">
        <v>455</v>
      </c>
      <c r="D64" s="34" t="s">
        <v>29</v>
      </c>
      <c r="E64" s="341">
        <v>0.8</v>
      </c>
      <c r="F64" s="52">
        <v>8</v>
      </c>
      <c r="G64" s="242">
        <f t="shared" si="5"/>
        <v>6.4</v>
      </c>
      <c r="H64" s="23"/>
      <c r="I64" s="23"/>
      <c r="J64" s="23"/>
      <c r="K64" s="23"/>
      <c r="L64" s="23"/>
      <c r="M64" s="23"/>
      <c r="N64" s="23"/>
      <c r="O64" s="23"/>
    </row>
    <row r="65" spans="1:15" ht="17.25" x14ac:dyDescent="0.3">
      <c r="A65" s="174">
        <v>610716</v>
      </c>
      <c r="B65" s="115" t="s">
        <v>132</v>
      </c>
      <c r="C65" s="115" t="s">
        <v>399</v>
      </c>
      <c r="D65" s="34" t="s">
        <v>29</v>
      </c>
      <c r="E65" s="341">
        <v>0.4</v>
      </c>
      <c r="F65" s="52">
        <v>8</v>
      </c>
      <c r="G65" s="216">
        <f t="shared" si="5"/>
        <v>3.2</v>
      </c>
      <c r="H65" s="23"/>
      <c r="I65" s="23"/>
      <c r="J65" s="23"/>
      <c r="K65" s="23"/>
      <c r="L65" s="23"/>
      <c r="M65" s="23"/>
      <c r="N65" s="23"/>
      <c r="O65" s="23"/>
    </row>
    <row r="66" spans="1:15" ht="17.25" x14ac:dyDescent="0.3">
      <c r="A66" s="174">
        <v>611474</v>
      </c>
      <c r="B66" s="115" t="s">
        <v>400</v>
      </c>
      <c r="C66" s="115" t="s">
        <v>401</v>
      </c>
      <c r="D66" s="34" t="s">
        <v>29</v>
      </c>
      <c r="E66" s="341">
        <v>0.6</v>
      </c>
      <c r="F66" s="52">
        <v>8</v>
      </c>
      <c r="G66" s="216">
        <f t="shared" si="5"/>
        <v>4.8</v>
      </c>
      <c r="H66" s="23"/>
      <c r="I66" s="23"/>
      <c r="J66" s="23"/>
      <c r="K66" s="23"/>
      <c r="L66" s="23"/>
      <c r="M66" s="23"/>
      <c r="N66" s="23"/>
      <c r="O66" s="23"/>
    </row>
    <row r="67" spans="1:15" ht="17.25" x14ac:dyDescent="0.3">
      <c r="A67" s="174">
        <v>611487</v>
      </c>
      <c r="B67" s="115" t="s">
        <v>364</v>
      </c>
      <c r="C67" s="115" t="s">
        <v>442</v>
      </c>
      <c r="D67" s="34" t="s">
        <v>29</v>
      </c>
      <c r="E67" s="341">
        <v>0.7</v>
      </c>
      <c r="F67" s="52">
        <v>8</v>
      </c>
      <c r="G67" s="216">
        <f t="shared" si="5"/>
        <v>5.6</v>
      </c>
      <c r="H67" s="23"/>
      <c r="I67" s="23"/>
      <c r="J67" s="23"/>
      <c r="K67" s="23"/>
      <c r="L67" s="23"/>
      <c r="M67" s="23"/>
      <c r="N67" s="23"/>
      <c r="O67" s="23"/>
    </row>
    <row r="68" spans="1:15" ht="17.25" x14ac:dyDescent="0.3">
      <c r="A68" s="174">
        <v>611466</v>
      </c>
      <c r="B68" s="115" t="s">
        <v>163</v>
      </c>
      <c r="C68" s="115" t="s">
        <v>443</v>
      </c>
      <c r="D68" s="34" t="s">
        <v>29</v>
      </c>
      <c r="E68" s="341">
        <v>0.4</v>
      </c>
      <c r="F68" s="52">
        <v>8</v>
      </c>
      <c r="G68" s="252">
        <f t="shared" si="5"/>
        <v>3.2</v>
      </c>
      <c r="H68" s="23"/>
      <c r="I68" s="23"/>
      <c r="J68" s="23"/>
      <c r="K68" s="23"/>
      <c r="L68" s="23"/>
      <c r="M68" s="23"/>
      <c r="N68" s="23"/>
      <c r="O68" s="23"/>
    </row>
    <row r="69" spans="1:15" ht="17.25" x14ac:dyDescent="0.3">
      <c r="A69" s="344">
        <v>611481</v>
      </c>
      <c r="B69" s="72" t="s">
        <v>444</v>
      </c>
      <c r="C69" s="70" t="s">
        <v>445</v>
      </c>
      <c r="D69" s="89" t="s">
        <v>29</v>
      </c>
      <c r="E69" s="341">
        <v>0.7</v>
      </c>
      <c r="F69" s="52">
        <v>8</v>
      </c>
      <c r="G69" s="252">
        <f t="shared" si="5"/>
        <v>5.6</v>
      </c>
      <c r="H69" s="23"/>
      <c r="I69" s="23"/>
      <c r="J69" s="23"/>
      <c r="K69" s="23"/>
      <c r="L69" s="23"/>
      <c r="M69" s="23"/>
      <c r="N69" s="23"/>
      <c r="O69" s="23"/>
    </row>
    <row r="70" spans="1:15" ht="17.25" x14ac:dyDescent="0.3">
      <c r="A70" s="344">
        <v>611404</v>
      </c>
      <c r="B70" s="72" t="s">
        <v>120</v>
      </c>
      <c r="C70" s="70" t="s">
        <v>402</v>
      </c>
      <c r="D70" s="89" t="s">
        <v>29</v>
      </c>
      <c r="E70" s="341">
        <v>0.4</v>
      </c>
      <c r="F70" s="52">
        <v>8</v>
      </c>
      <c r="G70" s="252">
        <f t="shared" si="5"/>
        <v>3.2</v>
      </c>
      <c r="H70" s="23"/>
      <c r="I70" s="23"/>
      <c r="J70" s="23"/>
      <c r="K70" s="23"/>
      <c r="L70" s="23"/>
      <c r="M70" s="23"/>
      <c r="N70" s="23"/>
      <c r="O70" s="23"/>
    </row>
    <row r="71" spans="1:15" ht="17.25" x14ac:dyDescent="0.3">
      <c r="A71" s="174">
        <v>611051</v>
      </c>
      <c r="B71" s="43" t="s">
        <v>39</v>
      </c>
      <c r="C71" s="43" t="s">
        <v>403</v>
      </c>
      <c r="D71" s="57" t="s">
        <v>29</v>
      </c>
      <c r="E71" s="341">
        <v>0.2</v>
      </c>
      <c r="F71" s="52">
        <v>8</v>
      </c>
      <c r="G71" s="252">
        <f t="shared" si="5"/>
        <v>1.6</v>
      </c>
      <c r="H71" s="23"/>
      <c r="I71" s="23"/>
      <c r="J71" s="23"/>
      <c r="K71" s="23"/>
      <c r="L71" s="23"/>
      <c r="M71" s="23"/>
    </row>
    <row r="72" spans="1:15" ht="17.25" x14ac:dyDescent="0.3">
      <c r="A72" s="349">
        <v>611483</v>
      </c>
      <c r="B72" s="64" t="s">
        <v>367</v>
      </c>
      <c r="C72" s="43" t="s">
        <v>446</v>
      </c>
      <c r="D72" s="57" t="s">
        <v>29</v>
      </c>
      <c r="E72" s="341">
        <v>0.4</v>
      </c>
      <c r="F72" s="52">
        <v>8</v>
      </c>
      <c r="G72" s="252">
        <f t="shared" si="5"/>
        <v>3.2</v>
      </c>
      <c r="H72" s="23"/>
      <c r="I72" s="23"/>
      <c r="J72" s="23"/>
      <c r="K72" s="23"/>
      <c r="L72" s="23"/>
      <c r="M72" s="23"/>
    </row>
    <row r="73" spans="1:15" ht="17.25" x14ac:dyDescent="0.3">
      <c r="A73" s="174">
        <v>611323</v>
      </c>
      <c r="B73" s="248" t="s">
        <v>79</v>
      </c>
      <c r="C73" s="248" t="s">
        <v>404</v>
      </c>
      <c r="D73" s="34" t="s">
        <v>29</v>
      </c>
      <c r="E73" s="341">
        <v>0.4</v>
      </c>
      <c r="F73" s="52">
        <v>8</v>
      </c>
      <c r="G73" s="252">
        <f t="shared" si="5"/>
        <v>3.2</v>
      </c>
      <c r="H73" s="23"/>
      <c r="I73" s="23"/>
      <c r="J73" s="23"/>
      <c r="K73" s="23"/>
      <c r="L73" s="23"/>
      <c r="M73" s="23"/>
    </row>
    <row r="74" spans="1:15" ht="17.25" x14ac:dyDescent="0.3">
      <c r="A74" s="346">
        <v>610640</v>
      </c>
      <c r="B74" s="70" t="s">
        <v>152</v>
      </c>
      <c r="C74" s="70" t="s">
        <v>405</v>
      </c>
      <c r="D74" s="241" t="s">
        <v>29</v>
      </c>
      <c r="E74" s="341">
        <v>0.4</v>
      </c>
      <c r="F74" s="52">
        <v>8</v>
      </c>
      <c r="G74" s="252">
        <f t="shared" si="5"/>
        <v>3.2</v>
      </c>
      <c r="H74" s="23"/>
      <c r="I74" s="23"/>
      <c r="J74" s="23"/>
      <c r="K74" s="23"/>
      <c r="L74" s="23"/>
      <c r="M74" s="23"/>
    </row>
    <row r="75" spans="1:15" ht="17.25" x14ac:dyDescent="0.3">
      <c r="A75" s="88">
        <v>611279</v>
      </c>
      <c r="B75" s="72" t="s">
        <v>88</v>
      </c>
      <c r="C75" s="70" t="s">
        <v>406</v>
      </c>
      <c r="D75" s="89" t="s">
        <v>29</v>
      </c>
      <c r="E75" s="341">
        <v>0.4</v>
      </c>
      <c r="F75" s="52">
        <v>8</v>
      </c>
      <c r="G75" s="253">
        <f t="shared" si="5"/>
        <v>3.2</v>
      </c>
      <c r="H75" s="23"/>
      <c r="I75" s="23"/>
      <c r="J75" s="23"/>
      <c r="K75" s="23"/>
      <c r="L75" s="23"/>
      <c r="M75" s="23"/>
      <c r="N75" s="23"/>
      <c r="O75" s="23"/>
    </row>
    <row r="76" spans="1:15" ht="17.25" x14ac:dyDescent="0.3">
      <c r="A76" s="170">
        <v>601101</v>
      </c>
      <c r="B76" s="248" t="s">
        <v>43</v>
      </c>
      <c r="C76" s="248" t="s">
        <v>407</v>
      </c>
      <c r="D76" s="34" t="s">
        <v>29</v>
      </c>
      <c r="E76" s="341">
        <v>0.2</v>
      </c>
      <c r="F76" s="36">
        <v>8</v>
      </c>
      <c r="G76" s="253">
        <f>E76*F76</f>
        <v>1.6</v>
      </c>
    </row>
    <row r="77" spans="1:15" ht="17.25" x14ac:dyDescent="0.3">
      <c r="A77" s="170">
        <v>611476</v>
      </c>
      <c r="B77" s="248" t="s">
        <v>408</v>
      </c>
      <c r="C77" s="248" t="s">
        <v>409</v>
      </c>
      <c r="D77" s="34" t="s">
        <v>35</v>
      </c>
      <c r="E77" s="341">
        <v>0.4</v>
      </c>
      <c r="F77" s="52">
        <v>8</v>
      </c>
      <c r="G77" s="253">
        <f t="shared" si="5"/>
        <v>3.2</v>
      </c>
      <c r="H77" s="23"/>
      <c r="I77" s="23"/>
      <c r="J77" s="23"/>
      <c r="K77" s="23"/>
      <c r="L77" s="23"/>
      <c r="M77" s="23"/>
      <c r="N77" s="23"/>
      <c r="O77" s="23"/>
    </row>
    <row r="78" spans="1:15" ht="17.25" x14ac:dyDescent="0.3">
      <c r="A78" s="174">
        <v>611063</v>
      </c>
      <c r="B78" s="33" t="s">
        <v>145</v>
      </c>
      <c r="C78" s="33" t="s">
        <v>410</v>
      </c>
      <c r="D78" s="34" t="s">
        <v>29</v>
      </c>
      <c r="E78" s="335">
        <v>0.4</v>
      </c>
      <c r="F78" s="52">
        <v>8</v>
      </c>
      <c r="G78" s="253">
        <f t="shared" si="5"/>
        <v>3.2</v>
      </c>
      <c r="H78" s="23"/>
      <c r="I78" s="23"/>
      <c r="J78" s="23"/>
      <c r="K78" s="23"/>
      <c r="L78" s="23"/>
      <c r="M78" s="23"/>
      <c r="N78" s="23"/>
      <c r="O78" s="23"/>
    </row>
    <row r="79" spans="1:15" ht="17.25" x14ac:dyDescent="0.3">
      <c r="A79" s="174">
        <v>610542</v>
      </c>
      <c r="B79" s="248" t="s">
        <v>96</v>
      </c>
      <c r="C79" s="248" t="s">
        <v>411</v>
      </c>
      <c r="D79" s="34" t="s">
        <v>29</v>
      </c>
      <c r="E79" s="341">
        <v>0.2</v>
      </c>
      <c r="F79" s="52">
        <v>8</v>
      </c>
      <c r="G79" s="253">
        <f t="shared" si="5"/>
        <v>1.6</v>
      </c>
      <c r="H79" s="23"/>
      <c r="I79" s="23"/>
      <c r="J79" s="23"/>
      <c r="K79" s="23"/>
      <c r="L79" s="23"/>
      <c r="M79" s="23"/>
      <c r="N79" s="23"/>
      <c r="O79" s="23"/>
    </row>
    <row r="80" spans="1:15" ht="16.5" customHeight="1" thickBot="1" x14ac:dyDescent="0.35">
      <c r="A80" s="254">
        <v>111335</v>
      </c>
      <c r="B80" s="255" t="s">
        <v>412</v>
      </c>
      <c r="C80" s="255" t="s">
        <v>413</v>
      </c>
      <c r="D80" s="256" t="s">
        <v>29</v>
      </c>
      <c r="E80" s="257">
        <v>6</v>
      </c>
      <c r="F80" s="258">
        <v>50</v>
      </c>
      <c r="G80" s="259">
        <f t="shared" si="5"/>
        <v>300</v>
      </c>
      <c r="H80" s="23"/>
      <c r="I80" s="23"/>
      <c r="J80" s="23"/>
      <c r="K80" s="23"/>
      <c r="L80" s="23"/>
      <c r="M80" s="23"/>
      <c r="N80" s="23"/>
      <c r="O80" s="23"/>
    </row>
    <row r="81" spans="1:15" ht="16.5" customHeight="1" thickBot="1" x14ac:dyDescent="0.35">
      <c r="A81" s="190"/>
      <c r="B81" s="260"/>
      <c r="C81" s="260"/>
      <c r="D81" s="261"/>
      <c r="E81" s="262"/>
      <c r="F81" s="263"/>
      <c r="G81" s="264"/>
      <c r="H81" s="23"/>
      <c r="I81" s="23"/>
      <c r="J81" s="23"/>
      <c r="K81" s="23"/>
      <c r="L81" s="23"/>
      <c r="M81" s="23"/>
      <c r="N81" s="23"/>
      <c r="O81" s="23"/>
    </row>
    <row r="82" spans="1:15" ht="18" thickBot="1" x14ac:dyDescent="0.35">
      <c r="A82" s="224"/>
      <c r="B82" s="265"/>
      <c r="C82" s="225"/>
      <c r="D82" s="444" t="s">
        <v>414</v>
      </c>
      <c r="E82" s="445"/>
      <c r="F82" s="445"/>
      <c r="G82" s="300">
        <f>SUM(G8:G80)</f>
        <v>1573.5000000000002</v>
      </c>
      <c r="H82" s="23"/>
      <c r="I82" s="23"/>
      <c r="J82" s="23"/>
      <c r="K82" s="23"/>
      <c r="L82" s="23"/>
      <c r="M82" s="23"/>
      <c r="N82" s="23"/>
      <c r="O82" s="23"/>
    </row>
    <row r="83" spans="1:15" ht="17.25" x14ac:dyDescent="0.3">
      <c r="A83" s="224"/>
      <c r="B83" s="265"/>
      <c r="C83" s="23"/>
      <c r="D83" s="23"/>
      <c r="E83" s="23"/>
      <c r="F83" s="23"/>
      <c r="G83" s="102"/>
      <c r="H83" s="23"/>
      <c r="I83" s="23"/>
      <c r="J83" s="23"/>
      <c r="K83" s="23"/>
      <c r="L83" s="23"/>
      <c r="M83" s="23"/>
      <c r="N83" s="23"/>
      <c r="O83" s="23"/>
    </row>
    <row r="84" spans="1:15" x14ac:dyDescent="0.25">
      <c r="A84" s="23"/>
      <c r="C84" s="266"/>
      <c r="D84" s="23"/>
      <c r="E84" s="23"/>
      <c r="F84" s="23"/>
      <c r="G84" s="102"/>
      <c r="H84" s="23"/>
      <c r="I84" s="23"/>
      <c r="J84" s="23"/>
      <c r="K84" s="23"/>
      <c r="L84" s="23"/>
      <c r="M84" s="23"/>
      <c r="N84" s="23"/>
      <c r="O84" s="23"/>
    </row>
    <row r="85" spans="1:15" x14ac:dyDescent="0.25">
      <c r="A85" s="23"/>
      <c r="B85" s="23"/>
      <c r="C85" s="23"/>
      <c r="D85" s="23"/>
      <c r="E85" s="23"/>
      <c r="F85" s="23"/>
      <c r="G85" s="226" t="str">
        <f>Overview!F34</f>
        <v>rev 6.27.25</v>
      </c>
      <c r="H85" s="23"/>
      <c r="I85" s="23"/>
      <c r="J85" s="23"/>
      <c r="K85" s="23"/>
      <c r="L85" s="23"/>
      <c r="M85" s="23"/>
      <c r="N85" s="23"/>
      <c r="O85" s="23"/>
    </row>
  </sheetData>
  <sheetProtection algorithmName="SHA-512" hashValue="gUVYLpwn8EXxmmqCyWNSTIVsk27tDhmdLLHgrOnGipuAyqz6pqQy+uqVMmoIRoX9ylwUtkLofaXBRBb6IOjYIw==" saltValue="1pauBYR8D8pOeMqaNGZRsQ==" spinCount="100000" sheet="1" objects="1" scenarios="1"/>
  <mergeCells count="7">
    <mergeCell ref="D82:F82"/>
    <mergeCell ref="A1:H1"/>
    <mergeCell ref="A2:G2"/>
    <mergeCell ref="C4:F4"/>
    <mergeCell ref="A13:G13"/>
    <mergeCell ref="A7:G7"/>
    <mergeCell ref="A42:G42"/>
  </mergeCells>
  <conditionalFormatting sqref="A1">
    <cfRule type="duplicateValues" dxfId="8" priority="6"/>
    <cfRule type="duplicateValues" dxfId="7" priority="7"/>
  </conditionalFormatting>
  <conditionalFormatting sqref="A10">
    <cfRule type="duplicateValues" dxfId="6" priority="1"/>
  </conditionalFormatting>
  <conditionalFormatting sqref="A11:A12">
    <cfRule type="duplicateValues" dxfId="5" priority="2"/>
  </conditionalFormatting>
  <conditionalFormatting sqref="A80:A1048576 A1:A9 A13:A17 A20:A27 A42 A40 A29:A38">
    <cfRule type="duplicateValues" dxfId="4" priority="5"/>
  </conditionalFormatting>
  <conditionalFormatting sqref="B6:C6">
    <cfRule type="duplicateValues" dxfId="3" priority="10"/>
    <cfRule type="duplicateValues" dxfId="2" priority="11"/>
  </conditionalFormatting>
  <conditionalFormatting sqref="D6:G6">
    <cfRule type="duplicateValues" dxfId="1" priority="8"/>
    <cfRule type="duplicateValues" dxfId="0" priority="9"/>
  </conditionalFormatting>
  <pageMargins left="0.7" right="0.7" top="0.75" bottom="0.75" header="0.3" footer="0.3"/>
  <pageSetup scale="24" fitToHeight="0" orientation="portrait" r:id="rId1"/>
  <rowBreaks count="1" manualBreakCount="1">
    <brk id="4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gs xmlns="31b8553e-431b-4ac4-996e-3fe72e8f54fb" xsi:nil="true"/>
    <lcf76f155ced4ddcb4097134ff3c332f xmlns="31b8553e-431b-4ac4-996e-3fe72e8f54fb">
      <Terms xmlns="http://schemas.microsoft.com/office/infopath/2007/PartnerControls"/>
    </lcf76f155ced4ddcb4097134ff3c332f>
    <_ip_UnifiedCompliancePolicyUIAction xmlns="http://schemas.microsoft.com/sharepoint/v3" xsi:nil="true"/>
    <Path xmlns="31b8553e-431b-4ac4-996e-3fe72e8f54fb" xsi:nil="true"/>
    <_ip_UnifiedCompliancePolicyProperties xmlns="http://schemas.microsoft.com/sharepoint/v3" xsi:nil="true"/>
    <Description_x0020__x002d__x0020_Multi_x0020_lines_x0020_of_x0020_text xmlns="31b8553e-431b-4ac4-996e-3fe72e8f54fb" xsi:nil="true"/>
    <TaxCatchAll xmlns="56c326a5-5b5c-485a-954e-a12bfe6b100a" xsi:nil="true"/>
    <TaxKeywordTaxHTField xmlns="56c326a5-5b5c-485a-954e-a12bfe6b100a">
      <Terms xmlns="http://schemas.microsoft.com/office/infopath/2007/PartnerControls"/>
    </TaxKeywordTaxHTFiel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544FFC431879D4B99578EEAC295B7AA" ma:contentTypeVersion="25" ma:contentTypeDescription="Create a new document." ma:contentTypeScope="" ma:versionID="de679730ea4c2a37bbb364cbbe82fbb6">
  <xsd:schema xmlns:xsd="http://www.w3.org/2001/XMLSchema" xmlns:xs="http://www.w3.org/2001/XMLSchema" xmlns:p="http://schemas.microsoft.com/office/2006/metadata/properties" xmlns:ns1="http://schemas.microsoft.com/sharepoint/v3" xmlns:ns2="31b8553e-431b-4ac4-996e-3fe72e8f54fb" xmlns:ns3="56c326a5-5b5c-485a-954e-a12bfe6b100a" targetNamespace="http://schemas.microsoft.com/office/2006/metadata/properties" ma:root="true" ma:fieldsID="26226ad99241054d40a9c5f916360795" ns1:_="" ns2:_="" ns3:_="">
    <xsd:import namespace="http://schemas.microsoft.com/sharepoint/v3"/>
    <xsd:import namespace="31b8553e-431b-4ac4-996e-3fe72e8f54fb"/>
    <xsd:import namespace="56c326a5-5b5c-485a-954e-a12bfe6b10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Description_x0020__x002d__x0020_Multi_x0020_lines_x0020_of_x0020_text" minOccurs="0"/>
                <xsd:element ref="ns2:Tags" minOccurs="0"/>
                <xsd:element ref="ns2:MediaServiceDateTaken" minOccurs="0"/>
                <xsd:element ref="ns2:MediaServiceOCR" minOccurs="0"/>
                <xsd:element ref="ns3:TaxKeywordTaxHTField" minOccurs="0"/>
                <xsd:element ref="ns3:TaxCatchAll" minOccurs="0"/>
                <xsd:element ref="ns2:Path"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1:_ip_UnifiedCompliancePolicyProperties" minOccurs="0"/>
                <xsd:element ref="ns1:_ip_UnifiedCompliancePolicyUIAction"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b8553e-431b-4ac4-996e-3fe72e8f54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escription_x0020__x002d__x0020_Multi_x0020_lines_x0020_of_x0020_text" ma:index="12" nillable="true" ma:displayName="Description" ma:description="MicroNeedling, Dermaplaning. IPL" ma:format="Dropdown" ma:internalName="Description_x0020__x002d__x0020_Multi_x0020_lines_x0020_of_x0020_text">
      <xsd:simpleType>
        <xsd:restriction base="dms:Note">
          <xsd:maxLength value="255"/>
        </xsd:restriction>
      </xsd:simpleType>
    </xsd:element>
    <xsd:element name="Tags" ma:index="13" nillable="true" ma:displayName="Tags" ma:format="Dropdown" ma:internalName="Tags">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Path" ma:index="19" nillable="true" ma:displayName="Path" ma:description="File Path" ma:internalName="Path">
      <xsd:simpleType>
        <xsd:restriction base="dms:Text">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b0f8c11f-12cd-412b-b91f-43f07ab36ee9" ma:termSetId="09814cd3-568e-fe90-9814-8d621ff8fb84" ma:anchorId="fba54fb3-c3e1-fe81-a776-ca4b69148c4d" ma:open="true" ma:isKeyword="false">
      <xsd:complexType>
        <xsd:sequence>
          <xsd:element ref="pc:Terms" minOccurs="0" maxOccurs="1"/>
        </xsd:sequence>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Location" ma:index="3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c326a5-5b5c-485a-954e-a12bfe6b100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KeywordTaxHTField" ma:index="17" nillable="true" ma:taxonomy="true" ma:internalName="TaxKeywordTaxHTField" ma:taxonomyFieldName="TaxKeyword" ma:displayName="Enterprise Keywords" ma:fieldId="{23f27201-bee3-471e-b2e7-b64fd8b7ca38}" ma:taxonomyMulti="true" ma:sspId="b0f8c11f-12cd-412b-b91f-43f07ab36ee9" ma:termSetId="00000000-0000-0000-0000-000000000000" ma:anchorId="00000000-0000-0000-0000-000000000000" ma:open="true" ma:isKeyword="true">
      <xsd:complexType>
        <xsd:sequence>
          <xsd:element ref="pc:Terms" minOccurs="0" maxOccurs="1"/>
        </xsd:sequence>
      </xsd:complexType>
    </xsd:element>
    <xsd:element name="TaxCatchAll" ma:index="18" nillable="true" ma:displayName="Taxonomy Catch All Column" ma:hidden="true" ma:list="{318f3e53-43b3-490a-a6df-7b3c56ec7ce9}" ma:internalName="TaxCatchAll" ma:showField="CatchAllData" ma:web="56c326a5-5b5c-485a-954e-a12bfe6b10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3DA0AC-9B90-4EC6-AA21-09FCDA7D4357}">
  <ds:schemaRefs>
    <ds:schemaRef ds:uri="http://schemas.microsoft.com/sharepoint/v3/contenttype/forms"/>
  </ds:schemaRefs>
</ds:datastoreItem>
</file>

<file path=customXml/itemProps2.xml><?xml version="1.0" encoding="utf-8"?>
<ds:datastoreItem xmlns:ds="http://schemas.openxmlformats.org/officeDocument/2006/customXml" ds:itemID="{A2C185EA-E9A5-421E-9F67-72E717C221A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6c326a5-5b5c-485a-954e-a12bfe6b100a"/>
    <ds:schemaRef ds:uri="http://schemas.microsoft.com/sharepoint/v3"/>
    <ds:schemaRef ds:uri="http://purl.org/dc/terms/"/>
    <ds:schemaRef ds:uri="http://schemas.openxmlformats.org/package/2006/metadata/core-properties"/>
    <ds:schemaRef ds:uri="31b8553e-431b-4ac4-996e-3fe72e8f54fb"/>
    <ds:schemaRef ds:uri="http://www.w3.org/XML/1998/namespace"/>
    <ds:schemaRef ds:uri="http://purl.org/dc/dcmitype/"/>
  </ds:schemaRefs>
</ds:datastoreItem>
</file>

<file path=customXml/itemProps3.xml><?xml version="1.0" encoding="utf-8"?>
<ds:datastoreItem xmlns:ds="http://schemas.openxmlformats.org/officeDocument/2006/customXml" ds:itemID="{A06D39C4-5B29-4B33-94CA-1A4501CB19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b8553e-431b-4ac4-996e-3fe72e8f54fb"/>
    <ds:schemaRef ds:uri="56c326a5-5b5c-485a-954e-a12bfe6b10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Overview</vt:lpstr>
      <vt:lpstr>Retail Pro PPP</vt:lpstr>
      <vt:lpstr>Free Goods</vt:lpstr>
      <vt:lpstr>'Free Goods'!Print_Area</vt:lpstr>
      <vt:lpstr>'Retail Pro PPP'!Print_Area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Lorilee Williams</dc:creator>
  <cp:keywords/>
  <dc:description/>
  <cp:lastModifiedBy>Yesenia Rubalcava</cp:lastModifiedBy>
  <cp:revision/>
  <cp:lastPrinted>2025-01-28T15:32:15Z</cp:lastPrinted>
  <dcterms:created xsi:type="dcterms:W3CDTF">2024-01-29T17:37:19Z</dcterms:created>
  <dcterms:modified xsi:type="dcterms:W3CDTF">2025-06-27T20:46:41Z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0x0101001544FFC431879D4B99578EEAC295B7AA</vt:lpwstr>
  </property>
  <property fmtid="{D5CDD505-2E9C-101B-9397-08002B2CF9AE}" pid="3" name="TaxKeyword">
    <vt:lpwstr/>
  </property>
  <property fmtid="{D5CDD505-2E9C-101B-9397-08002B2CF9AE}" pid="4" name="MediaServiceImageTags">
    <vt:lpwstr/>
  </property>
</Properties>
</file>