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ermalogicacloud-my.sharepoint.com/personal/yesenia_rubalcava_dermalogica_com/Documents/2025 NA Accounts/2025 OrderForms/Hand &amp; Stone/"/>
    </mc:Choice>
  </mc:AlternateContent>
  <xr:revisionPtr revIDLastSave="125" documentId="8_{72AF19F8-F9D4-4092-951E-EF75E267948A}" xr6:coauthVersionLast="47" xr6:coauthVersionMax="47" xr10:uidLastSave="{806F2026-C24E-4D11-A5A8-A56FE070A967}"/>
  <workbookProtection workbookAlgorithmName="SHA-512" workbookHashValue="448LRxay8BXrdPH+qTVutVE1rqkW/p1ciMi9CrL7ZNrMkrVGnSr+zt9vxrIm8QvJlMRLh0bRhxYyj8fZ6c6X8w==" workbookSaltValue="eh02tVfcPIYsadDQRs1FAg==" workbookSpinCount="100000" lockStructure="1"/>
  <bookViews>
    <workbookView minimized="1" xWindow="-980" yWindow="1380" windowWidth="19190" windowHeight="9260" xr2:uid="{00000000-000D-0000-FFFF-FFFF00000000}"/>
  </bookViews>
  <sheets>
    <sheet name="REORDER FORM" sheetId="1" r:id="rId1"/>
  </sheets>
  <definedNames>
    <definedName name="_xlnm.Print_Area" localSheetId="0">'REORDER FORM'!$A$1:$H$363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6" i="1" l="1"/>
  <c r="G267" i="1"/>
  <c r="F156" i="1"/>
  <c r="H156" i="1" s="1"/>
  <c r="F35" i="1"/>
  <c r="H35" i="1" s="1"/>
  <c r="F36" i="1"/>
  <c r="H36" i="1" s="1"/>
  <c r="F11" i="1"/>
  <c r="H11" i="1" s="1"/>
  <c r="F165" i="1"/>
  <c r="H165" i="1" s="1"/>
  <c r="F10" i="1" l="1"/>
  <c r="H10" i="1" s="1"/>
  <c r="F9" i="1"/>
  <c r="H9" i="1" s="1"/>
  <c r="G327" i="1"/>
  <c r="F8" i="1"/>
  <c r="H8" i="1" s="1"/>
  <c r="G326" i="1"/>
  <c r="F143" i="1"/>
  <c r="H143" i="1" s="1"/>
  <c r="F142" i="1"/>
  <c r="H142" i="1" s="1"/>
  <c r="F141" i="1"/>
  <c r="H141" i="1" s="1"/>
  <c r="F140" i="1"/>
  <c r="H140" i="1" s="1"/>
  <c r="G331" i="1"/>
  <c r="G330" i="1"/>
  <c r="G286" i="1" l="1"/>
  <c r="G253" i="1"/>
  <c r="F74" i="1"/>
  <c r="H74" i="1" s="1"/>
  <c r="F24" i="1"/>
  <c r="H24" i="1" s="1"/>
  <c r="G329" i="1"/>
  <c r="F23" i="1"/>
  <c r="H23" i="1" s="1"/>
  <c r="G328" i="1"/>
  <c r="F159" i="1"/>
  <c r="H159" i="1" s="1"/>
  <c r="F122" i="1"/>
  <c r="H122" i="1" s="1"/>
  <c r="G292" i="1"/>
  <c r="G258" i="1"/>
  <c r="F102" i="1"/>
  <c r="H102" i="1" s="1"/>
  <c r="F164" i="1" l="1"/>
  <c r="H164" i="1" s="1"/>
  <c r="G308" i="1"/>
  <c r="G270" i="1"/>
  <c r="F80" i="1"/>
  <c r="H80" i="1" s="1"/>
  <c r="F81" i="1" l="1"/>
  <c r="H81" i="1" s="1"/>
  <c r="G304" i="1"/>
  <c r="G265" i="1"/>
  <c r="F93" i="1"/>
  <c r="H93" i="1" s="1"/>
  <c r="G282" i="1"/>
  <c r="F138" i="1"/>
  <c r="H138" i="1" s="1"/>
  <c r="F67" i="1"/>
  <c r="H67" i="1" s="1"/>
  <c r="F87" i="1"/>
  <c r="H87" i="1" s="1"/>
  <c r="F56" i="1"/>
  <c r="H56" i="1" s="1"/>
  <c r="F89" i="1"/>
  <c r="H89" i="1" s="1"/>
  <c r="F96" i="1"/>
  <c r="H96" i="1" s="1"/>
  <c r="F95" i="1"/>
  <c r="H95" i="1" s="1"/>
  <c r="F94" i="1"/>
  <c r="H94" i="1" s="1"/>
  <c r="F92" i="1"/>
  <c r="H92" i="1" s="1"/>
  <c r="F91" i="1"/>
  <c r="H91" i="1" s="1"/>
  <c r="F90" i="1"/>
  <c r="H90" i="1" s="1"/>
  <c r="F88" i="1"/>
  <c r="H88" i="1" s="1"/>
  <c r="F57" i="1"/>
  <c r="H57" i="1" s="1"/>
  <c r="G291" i="1" l="1"/>
  <c r="G257" i="1"/>
  <c r="F103" i="1"/>
  <c r="H103" i="1" s="1"/>
  <c r="G285" i="1"/>
  <c r="G287" i="1"/>
  <c r="G288" i="1"/>
  <c r="G289" i="1"/>
  <c r="G290" i="1"/>
  <c r="G293" i="1"/>
  <c r="G294" i="1"/>
  <c r="G295" i="1"/>
  <c r="G296" i="1"/>
  <c r="G297" i="1"/>
  <c r="G298" i="1"/>
  <c r="G299" i="1"/>
  <c r="G300" i="1"/>
  <c r="G301" i="1"/>
  <c r="G302" i="1"/>
  <c r="G303" i="1"/>
  <c r="G305" i="1"/>
  <c r="G307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284" i="1"/>
  <c r="F136" i="1"/>
  <c r="H136" i="1" s="1"/>
  <c r="F39" i="1"/>
  <c r="H39" i="1" s="1"/>
  <c r="F137" i="1"/>
  <c r="H137" i="1" s="1"/>
  <c r="F135" i="1"/>
  <c r="H135" i="1" s="1"/>
  <c r="F178" i="1" l="1"/>
  <c r="H178" i="1" s="1"/>
  <c r="G274" i="1"/>
  <c r="F85" i="1"/>
  <c r="H85" i="1" s="1"/>
  <c r="G343" i="1" l="1"/>
  <c r="F22" i="1"/>
  <c r="H22" i="1" s="1"/>
  <c r="F21" i="1"/>
  <c r="H21" i="1" s="1"/>
  <c r="F109" i="1"/>
  <c r="H109" i="1" s="1"/>
  <c r="F129" i="1"/>
  <c r="H129" i="1" s="1"/>
  <c r="G342" i="1"/>
  <c r="G333" i="1"/>
  <c r="F108" i="1"/>
  <c r="H108" i="1" s="1"/>
  <c r="G354" i="1" l="1"/>
  <c r="G355" i="1"/>
  <c r="G356" i="1"/>
  <c r="G357" i="1"/>
  <c r="G358" i="1"/>
  <c r="G359" i="1"/>
  <c r="G360" i="1"/>
  <c r="G353" i="1"/>
  <c r="G352" i="1"/>
  <c r="G351" i="1"/>
  <c r="G350" i="1"/>
  <c r="G349" i="1"/>
  <c r="G338" i="1"/>
  <c r="G337" i="1"/>
  <c r="G336" i="1"/>
  <c r="G339" i="1"/>
  <c r="G340" i="1"/>
  <c r="G346" i="1"/>
  <c r="G332" i="1"/>
  <c r="G334" i="1"/>
  <c r="G335" i="1"/>
  <c r="G276" i="1" l="1"/>
  <c r="F55" i="1"/>
  <c r="H55" i="1" s="1"/>
  <c r="F232" i="1"/>
  <c r="H232" i="1" s="1"/>
  <c r="F230" i="1"/>
  <c r="H230" i="1" s="1"/>
  <c r="F84" i="1"/>
  <c r="H84" i="1" s="1"/>
  <c r="F83" i="1"/>
  <c r="H83" i="1" s="1"/>
  <c r="F193" i="1"/>
  <c r="H193" i="1" s="1"/>
  <c r="F205" i="1"/>
  <c r="H205" i="1" s="1"/>
  <c r="F134" i="1"/>
  <c r="H134" i="1" s="1"/>
  <c r="G252" i="1"/>
  <c r="G254" i="1"/>
  <c r="G255" i="1"/>
  <c r="G256" i="1"/>
  <c r="G259" i="1"/>
  <c r="G260" i="1"/>
  <c r="G261" i="1"/>
  <c r="F217" i="1"/>
  <c r="H217" i="1" s="1"/>
  <c r="F216" i="1"/>
  <c r="H216" i="1" s="1"/>
  <c r="F215" i="1"/>
  <c r="H215" i="1" s="1"/>
  <c r="F214" i="1"/>
  <c r="H214" i="1" s="1"/>
  <c r="F213" i="1"/>
  <c r="H213" i="1" s="1"/>
  <c r="F212" i="1"/>
  <c r="H212" i="1" s="1"/>
  <c r="F211" i="1"/>
  <c r="H211" i="1" s="1"/>
  <c r="F210" i="1"/>
  <c r="H210" i="1" s="1"/>
  <c r="F209" i="1"/>
  <c r="H209" i="1" s="1"/>
  <c r="F66" i="1"/>
  <c r="H66" i="1" s="1"/>
  <c r="G280" i="1"/>
  <c r="F195" i="1"/>
  <c r="H195" i="1" s="1"/>
  <c r="F79" i="1"/>
  <c r="H79" i="1" s="1"/>
  <c r="F50" i="1"/>
  <c r="H50" i="1" s="1"/>
  <c r="F225" i="1"/>
  <c r="H225" i="1" s="1"/>
  <c r="F219" i="1"/>
  <c r="H219" i="1" s="1"/>
  <c r="F37" i="1"/>
  <c r="H37" i="1" s="1"/>
  <c r="F73" i="1"/>
  <c r="H73" i="1" s="1"/>
  <c r="F119" i="1"/>
  <c r="H119" i="1" s="1"/>
  <c r="F53" i="1"/>
  <c r="H53" i="1" s="1"/>
  <c r="F191" i="1"/>
  <c r="H191" i="1" s="1"/>
  <c r="F155" i="1"/>
  <c r="H155" i="1" s="1"/>
  <c r="F181" i="1"/>
  <c r="H181" i="1" s="1"/>
  <c r="F154" i="1"/>
  <c r="H154" i="1" s="1"/>
  <c r="G272" i="1"/>
  <c r="G273" i="1"/>
  <c r="F27" i="1"/>
  <c r="H27" i="1" s="1"/>
  <c r="F168" i="1"/>
  <c r="H168" i="1" s="1"/>
  <c r="F233" i="1"/>
  <c r="H233" i="1" s="1"/>
  <c r="F234" i="1"/>
  <c r="H234" i="1" s="1"/>
  <c r="F235" i="1"/>
  <c r="H235" i="1" s="1"/>
  <c r="F236" i="1"/>
  <c r="H236" i="1" s="1"/>
  <c r="F237" i="1"/>
  <c r="H237" i="1" s="1"/>
  <c r="F238" i="1"/>
  <c r="H238" i="1" s="1"/>
  <c r="F239" i="1"/>
  <c r="H239" i="1" s="1"/>
  <c r="F150" i="1"/>
  <c r="H150" i="1" s="1"/>
  <c r="G271" i="1"/>
  <c r="G264" i="1"/>
  <c r="F28" i="1"/>
  <c r="H28" i="1" s="1"/>
  <c r="F224" i="1"/>
  <c r="H224" i="1" s="1"/>
  <c r="G341" i="1"/>
  <c r="F128" i="1"/>
  <c r="H128" i="1" s="1"/>
  <c r="F43" i="1"/>
  <c r="H43" i="1" s="1"/>
  <c r="G262" i="1"/>
  <c r="F228" i="1"/>
  <c r="H228" i="1" s="1"/>
  <c r="F229" i="1"/>
  <c r="H229" i="1" s="1"/>
  <c r="F227" i="1"/>
  <c r="H227" i="1" s="1"/>
  <c r="F220" i="1"/>
  <c r="H220" i="1" s="1"/>
  <c r="F221" i="1"/>
  <c r="H221" i="1" s="1"/>
  <c r="F222" i="1"/>
  <c r="H222" i="1" s="1"/>
  <c r="F223" i="1"/>
  <c r="H223" i="1" s="1"/>
  <c r="F170" i="1"/>
  <c r="H170" i="1" s="1"/>
  <c r="F207" i="1"/>
  <c r="H207" i="1" s="1"/>
  <c r="F198" i="1"/>
  <c r="H198" i="1" s="1"/>
  <c r="F199" i="1"/>
  <c r="H199" i="1" s="1"/>
  <c r="F200" i="1"/>
  <c r="H200" i="1" s="1"/>
  <c r="F201" i="1"/>
  <c r="H201" i="1" s="1"/>
  <c r="F202" i="1"/>
  <c r="H202" i="1" s="1"/>
  <c r="F203" i="1"/>
  <c r="H203" i="1" s="1"/>
  <c r="F204" i="1"/>
  <c r="H204" i="1" s="1"/>
  <c r="F197" i="1"/>
  <c r="H197" i="1" s="1"/>
  <c r="F194" i="1"/>
  <c r="H194" i="1" s="1"/>
  <c r="F190" i="1"/>
  <c r="H190" i="1" s="1"/>
  <c r="F189" i="1"/>
  <c r="H189" i="1" s="1"/>
  <c r="F187" i="1"/>
  <c r="H187" i="1" s="1"/>
  <c r="F186" i="1"/>
  <c r="H186" i="1" s="1"/>
  <c r="F184" i="1"/>
  <c r="H184" i="1" s="1"/>
  <c r="F183" i="1"/>
  <c r="H183" i="1" s="1"/>
  <c r="F180" i="1"/>
  <c r="H180" i="1" s="1"/>
  <c r="F173" i="1"/>
  <c r="H173" i="1" s="1"/>
  <c r="F174" i="1"/>
  <c r="H174" i="1" s="1"/>
  <c r="F175" i="1"/>
  <c r="H175" i="1" s="1"/>
  <c r="F176" i="1"/>
  <c r="H176" i="1" s="1"/>
  <c r="F177" i="1"/>
  <c r="H177" i="1" s="1"/>
  <c r="F172" i="1"/>
  <c r="H172" i="1" s="1"/>
  <c r="F169" i="1"/>
  <c r="H169" i="1" s="1"/>
  <c r="F167" i="1"/>
  <c r="H167" i="1" s="1"/>
  <c r="F160" i="1"/>
  <c r="H160" i="1" s="1"/>
  <c r="F161" i="1"/>
  <c r="H161" i="1" s="1"/>
  <c r="F162" i="1"/>
  <c r="H162" i="1" s="1"/>
  <c r="F163" i="1"/>
  <c r="H163" i="1" s="1"/>
  <c r="F158" i="1"/>
  <c r="H158" i="1" s="1"/>
  <c r="F151" i="1"/>
  <c r="H151" i="1" s="1"/>
  <c r="F152" i="1"/>
  <c r="H152" i="1" s="1"/>
  <c r="F153" i="1"/>
  <c r="H153" i="1" s="1"/>
  <c r="F149" i="1"/>
  <c r="H149" i="1" s="1"/>
  <c r="F123" i="1"/>
  <c r="H123" i="1" s="1"/>
  <c r="F124" i="1"/>
  <c r="H124" i="1" s="1"/>
  <c r="F125" i="1"/>
  <c r="H125" i="1" s="1"/>
  <c r="F126" i="1"/>
  <c r="H126" i="1" s="1"/>
  <c r="F127" i="1"/>
  <c r="H127" i="1" s="1"/>
  <c r="F130" i="1"/>
  <c r="H130" i="1" s="1"/>
  <c r="F131" i="1"/>
  <c r="H131" i="1" s="1"/>
  <c r="F132" i="1"/>
  <c r="H132" i="1" s="1"/>
  <c r="F133" i="1"/>
  <c r="H133" i="1" s="1"/>
  <c r="F121" i="1"/>
  <c r="H121" i="1" s="1"/>
  <c r="F112" i="1"/>
  <c r="H112" i="1" s="1"/>
  <c r="F113" i="1"/>
  <c r="H113" i="1" s="1"/>
  <c r="F114" i="1"/>
  <c r="H114" i="1" s="1"/>
  <c r="F115" i="1"/>
  <c r="H115" i="1" s="1"/>
  <c r="F116" i="1"/>
  <c r="H116" i="1" s="1"/>
  <c r="F117" i="1"/>
  <c r="H117" i="1" s="1"/>
  <c r="F118" i="1"/>
  <c r="H118" i="1" s="1"/>
  <c r="F111" i="1"/>
  <c r="H111" i="1" s="1"/>
  <c r="F106" i="1"/>
  <c r="H106" i="1" s="1"/>
  <c r="F107" i="1"/>
  <c r="H107" i="1" s="1"/>
  <c r="F105" i="1"/>
  <c r="H105" i="1" s="1"/>
  <c r="F76" i="1"/>
  <c r="H76" i="1" s="1"/>
  <c r="F77" i="1"/>
  <c r="H77" i="1" s="1"/>
  <c r="F78" i="1"/>
  <c r="H78" i="1" s="1"/>
  <c r="F98" i="1"/>
  <c r="H98" i="1" s="1"/>
  <c r="F99" i="1"/>
  <c r="H99" i="1" s="1"/>
  <c r="F100" i="1"/>
  <c r="H100" i="1" s="1"/>
  <c r="F101" i="1"/>
  <c r="H101" i="1" s="1"/>
  <c r="F70" i="1"/>
  <c r="H70" i="1" s="1"/>
  <c r="F69" i="1"/>
  <c r="H69" i="1" s="1"/>
  <c r="F72" i="1"/>
  <c r="H72" i="1" s="1"/>
  <c r="F71" i="1"/>
  <c r="H71" i="1" s="1"/>
  <c r="F62" i="1"/>
  <c r="H62" i="1" s="1"/>
  <c r="F65" i="1"/>
  <c r="H65" i="1" s="1"/>
  <c r="F64" i="1"/>
  <c r="H64" i="1" s="1"/>
  <c r="F63" i="1"/>
  <c r="H63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8" i="1"/>
  <c r="H38" i="1" s="1"/>
  <c r="F40" i="1"/>
  <c r="H40" i="1" s="1"/>
  <c r="F41" i="1"/>
  <c r="H41" i="1" s="1"/>
  <c r="F42" i="1"/>
  <c r="H42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1" i="1"/>
  <c r="H51" i="1" s="1"/>
  <c r="F52" i="1"/>
  <c r="H52" i="1" s="1"/>
  <c r="F54" i="1"/>
  <c r="H54" i="1" s="1"/>
  <c r="F58" i="1"/>
  <c r="H58" i="1" s="1"/>
  <c r="F59" i="1"/>
  <c r="H59" i="1" s="1"/>
  <c r="F60" i="1"/>
  <c r="H60" i="1" s="1"/>
  <c r="F26" i="1"/>
  <c r="H26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13" i="1"/>
  <c r="H13" i="1" s="1"/>
  <c r="G345" i="1"/>
  <c r="G344" i="1"/>
  <c r="G347" i="1"/>
  <c r="G348" i="1"/>
  <c r="G281" i="1"/>
  <c r="G279" i="1"/>
  <c r="G278" i="1"/>
  <c r="G277" i="1"/>
  <c r="G275" i="1"/>
  <c r="G269" i="1"/>
  <c r="G268" i="1"/>
  <c r="G266" i="1"/>
  <c r="G263" i="1"/>
  <c r="H144" i="1" l="1"/>
  <c r="H242" i="1" s="1"/>
  <c r="H240" i="1"/>
  <c r="H243" i="1" s="1"/>
  <c r="G362" i="1"/>
  <c r="H245" i="1" l="1"/>
  <c r="H5" i="1" s="1"/>
</calcChain>
</file>

<file path=xl/sharedStrings.xml><?xml version="1.0" encoding="utf-8"?>
<sst xmlns="http://schemas.openxmlformats.org/spreadsheetml/2006/main" count="1010" uniqueCount="613">
  <si>
    <t>Account Name:</t>
  </si>
  <si>
    <t>Comments:</t>
  </si>
  <si>
    <t>Account #</t>
  </si>
  <si>
    <t>BC Name:</t>
  </si>
  <si>
    <t>BC Phone #</t>
  </si>
  <si>
    <t>Dermalogica Re-Order Form: Hand &amp; Stone Massage and Facial Spa</t>
  </si>
  <si>
    <t>Retail Product Description</t>
  </si>
  <si>
    <t>Invoice Product 
Description</t>
  </si>
  <si>
    <t>size</t>
  </si>
  <si>
    <t>qty</t>
  </si>
  <si>
    <t>Prof. Price</t>
  </si>
  <si>
    <t>Skin Kits</t>
  </si>
  <si>
    <t>Clear + Brighten Skin Kit</t>
  </si>
  <si>
    <t>Clear + Brighten Kit</t>
  </si>
  <si>
    <t>each</t>
  </si>
  <si>
    <t>Sensitive Skin Rescue Kit</t>
  </si>
  <si>
    <t>Sens Skin Rescue Kit</t>
  </si>
  <si>
    <t>Dark Spot Solutions Kit</t>
  </si>
  <si>
    <t>Discover Healthy Skin Kit</t>
  </si>
  <si>
    <t>Discvr Healthy Skin Kit</t>
  </si>
  <si>
    <t>Breakout Clearing Kit</t>
  </si>
  <si>
    <t>Brkt Clrng Skin Kit</t>
  </si>
  <si>
    <t>Daily Brightness Boosters Kit</t>
  </si>
  <si>
    <t>Daily Brightness Boosters</t>
  </si>
  <si>
    <r>
      <t xml:space="preserve">Promotional Kits </t>
    </r>
    <r>
      <rPr>
        <b/>
        <i/>
        <sz val="13"/>
        <rFont val="Calibri"/>
        <family val="2"/>
        <scheme val="minor"/>
      </rPr>
      <t>(limited time offer)</t>
    </r>
  </si>
  <si>
    <t xml:space="preserve">Dynamic Defense duo </t>
  </si>
  <si>
    <t>Dynmic Dfnse Duo Promo</t>
  </si>
  <si>
    <t>PreCleanse</t>
  </si>
  <si>
    <t xml:space="preserve">Precleanse 5.1                </t>
  </si>
  <si>
    <t>5.1 oz</t>
  </si>
  <si>
    <t xml:space="preserve">Precleanse </t>
  </si>
  <si>
    <t>Precleanse 10.0</t>
  </si>
  <si>
    <t>10 oz</t>
  </si>
  <si>
    <t xml:space="preserve">Micellar Prebiotic Precleanse </t>
  </si>
  <si>
    <t>Micellar Preb PreClns 5.1</t>
  </si>
  <si>
    <t xml:space="preserve">5.1 oz </t>
  </si>
  <si>
    <t>Special Cleansing Gel</t>
  </si>
  <si>
    <t xml:space="preserve">Special Cleans Gel 16.9       </t>
  </si>
  <si>
    <t>16.9 oz</t>
  </si>
  <si>
    <t xml:space="preserve">Special Cleans Gel 8.4        </t>
  </si>
  <si>
    <t>8.4 oz</t>
  </si>
  <si>
    <t>Daily Glycolic Cleanser</t>
  </si>
  <si>
    <t>Dly Glycolic Cleanser 5.1</t>
  </si>
  <si>
    <t>Dly Glycolic Cleanser 10.0</t>
  </si>
  <si>
    <t xml:space="preserve">Intensive Moisture Cleanser </t>
  </si>
  <si>
    <t>Intns Moist Clnsr 5.1</t>
  </si>
  <si>
    <t>Intns Moist Clnsr 10.0</t>
  </si>
  <si>
    <t>10.0 oz</t>
  </si>
  <si>
    <t xml:space="preserve">Oil to Foam Cleanser </t>
  </si>
  <si>
    <t>Oil to Foam Total Clnsr 8.4</t>
  </si>
  <si>
    <t xml:space="preserve">Circular Hydration Serum </t>
  </si>
  <si>
    <t>Circular Hydr Serum 1.0</t>
  </si>
  <si>
    <t>1.0 oz</t>
  </si>
  <si>
    <t>Circular Hydration Serum Jumbo</t>
  </si>
  <si>
    <t>Circular Hydr Serum 2.0</t>
  </si>
  <si>
    <t>2.0 oz</t>
  </si>
  <si>
    <t>Multi-Active Toner</t>
  </si>
  <si>
    <t xml:space="preserve">Multi Active Toner 8.4        </t>
  </si>
  <si>
    <t xml:space="preserve">Daily Microfoliant® </t>
  </si>
  <si>
    <t xml:space="preserve">Daily Micrfoliant 2.6         </t>
  </si>
  <si>
    <t>2.6 oz</t>
  </si>
  <si>
    <t>Daily Microfoliant Refill</t>
  </si>
  <si>
    <t>Daily Microfoliant Refill 2.6</t>
  </si>
  <si>
    <t>Daily Milkfoliant</t>
  </si>
  <si>
    <t xml:space="preserve">Daily Milkfoliant 2.6oz </t>
  </si>
  <si>
    <t>2.6oz</t>
  </si>
  <si>
    <t>Active Moist</t>
  </si>
  <si>
    <t xml:space="preserve">Active_Moist 3.4              </t>
  </si>
  <si>
    <t>3.4 oz</t>
  </si>
  <si>
    <t xml:space="preserve">Active_Moist 1.7              </t>
  </si>
  <si>
    <t>1.7 oz</t>
  </si>
  <si>
    <t>5.1oz</t>
  </si>
  <si>
    <t xml:space="preserve">Skin Smoothing Cream </t>
  </si>
  <si>
    <t>Skin_Smooth Crm 3.4</t>
  </si>
  <si>
    <t>Skin_Smooth Crm 1.7</t>
  </si>
  <si>
    <t xml:space="preserve">Intensive Moisture Balance </t>
  </si>
  <si>
    <t>Intens_Moist Bal 3.4</t>
  </si>
  <si>
    <t>Intens_Moist Bal 1.7</t>
  </si>
  <si>
    <t>Liquid Peelfoliant</t>
  </si>
  <si>
    <t>Liquid Peelfoliant 2.0</t>
  </si>
  <si>
    <t>0.85 oz</t>
  </si>
  <si>
    <t>Sound Sleep Cocoon</t>
  </si>
  <si>
    <t>Snd Sleep Cocoon 1.7</t>
  </si>
  <si>
    <t>Invisible Physical Defense spf30</t>
  </si>
  <si>
    <t>Inv Phys Def SPF30 1.7</t>
  </si>
  <si>
    <t xml:space="preserve">Porescreen SPF40 </t>
  </si>
  <si>
    <t>PoreScreen Blur SPF40 1.0</t>
  </si>
  <si>
    <t>1 oz</t>
  </si>
  <si>
    <t>Prisma Protect spf30</t>
  </si>
  <si>
    <t>Prisma Protect 30 1.7</t>
  </si>
  <si>
    <t xml:space="preserve">Pro-Collagen Banking Serum </t>
  </si>
  <si>
    <t>Pro-Collagen Bnkng Srm 1.0</t>
  </si>
  <si>
    <t xml:space="preserve">Renewal Lip Complex </t>
  </si>
  <si>
    <t>Renewal Lip Complex 0.06</t>
  </si>
  <si>
    <t>0.06oz</t>
  </si>
  <si>
    <t>SkinPerfect Primer SPF30</t>
  </si>
  <si>
    <t>Skin Prfct Primr .75</t>
  </si>
  <si>
    <t>0.75 oz</t>
  </si>
  <si>
    <t>Smart Response Serum</t>
  </si>
  <si>
    <t>Smart Response Serum 1.0</t>
  </si>
  <si>
    <t>2 oz</t>
  </si>
  <si>
    <t>Hyaluronic Ceramide Mist</t>
  </si>
  <si>
    <t>Hyalur Ceramide Mist 5.1</t>
  </si>
  <si>
    <t>Awaken Peptide Eye Gel</t>
  </si>
  <si>
    <t>Awaken Peptide Eye Gel 0.5</t>
  </si>
  <si>
    <t>0.5oz</t>
  </si>
  <si>
    <t>UltraCalming</t>
  </si>
  <si>
    <t>UltraCalming Cleanser</t>
  </si>
  <si>
    <t xml:space="preserve">Ultra Calm Cleansr 8.4        </t>
  </si>
  <si>
    <t xml:space="preserve">Ultra Calm Cleansr 16.9       </t>
  </si>
  <si>
    <t xml:space="preserve">UltraCalming Mist </t>
  </si>
  <si>
    <t>Ultra Calm Mist 6.0</t>
  </si>
  <si>
    <t>6oz</t>
  </si>
  <si>
    <t>1.3 oz</t>
  </si>
  <si>
    <t>Calm Water Gel</t>
  </si>
  <si>
    <t>Calm Water Gel 1.7</t>
  </si>
  <si>
    <t xml:space="preserve">Stabilizing Repair Cream </t>
  </si>
  <si>
    <t>Stabilizing Repair Cream 1.7</t>
  </si>
  <si>
    <t>Active Clearing</t>
  </si>
  <si>
    <t>AGE Bright Clearing Serum</t>
  </si>
  <si>
    <t>AGE Bright Serum 1.0</t>
  </si>
  <si>
    <t xml:space="preserve">1.0 oz </t>
  </si>
  <si>
    <t>Clearing Skin Wash</t>
  </si>
  <si>
    <t>Clrng_Skin_Wash 8.4</t>
  </si>
  <si>
    <t>Clrng_Skin_Wash 16.9</t>
  </si>
  <si>
    <t xml:space="preserve">Deep Acne Liquid Patch </t>
  </si>
  <si>
    <t>Deep Acne Liq Ptch 0.5</t>
  </si>
  <si>
    <t>0.5 oz</t>
  </si>
  <si>
    <t>Multivitamin Power</t>
  </si>
  <si>
    <t>Multivitamin Thermafoliant</t>
  </si>
  <si>
    <t xml:space="preserve">MV Thermafoliant 2.5          </t>
  </si>
  <si>
    <t>2.50 oz</t>
  </si>
  <si>
    <t>MultiVitamin Power Recovery® Masque</t>
  </si>
  <si>
    <t xml:space="preserve">MV Pwr Rcvry Masq 2.5         </t>
  </si>
  <si>
    <t>2.5oz</t>
  </si>
  <si>
    <t>MultiVitamin Power Firm</t>
  </si>
  <si>
    <t xml:space="preserve">MV Power Firm 0.5             </t>
  </si>
  <si>
    <t>Multivitamin Power Firm Jumbo</t>
  </si>
  <si>
    <t>MV Power Firm 1.0</t>
  </si>
  <si>
    <t>Phyto Nature</t>
  </si>
  <si>
    <t>Phyto Nature Firming Serum</t>
  </si>
  <si>
    <t>Phyto-Nature Serum 1.3</t>
  </si>
  <si>
    <t>Phyto Nature Oxygen Cream</t>
  </si>
  <si>
    <t>Phyto Oxy Liq Crm 1.7</t>
  </si>
  <si>
    <t>Phyto Nature Lifting Eye Cream</t>
  </si>
  <si>
    <t>Phyto Nature Lifting Eye Cream 0.5oz</t>
  </si>
  <si>
    <t xml:space="preserve">Dynamic Skin </t>
  </si>
  <si>
    <t>Daily Superfoliant</t>
  </si>
  <si>
    <t>Daily Sprfoliant 2.0</t>
  </si>
  <si>
    <t>Age Reversal Eye Complex</t>
  </si>
  <si>
    <t xml:space="preserve">Age Rvrsl Eye Cmplx .5        </t>
  </si>
  <si>
    <t>Antioxidant HydraMist</t>
  </si>
  <si>
    <t xml:space="preserve">Antiox HydrMst 5.1            </t>
  </si>
  <si>
    <t>Dynamic Skin Retinol Serum</t>
  </si>
  <si>
    <t>Dyn Skin Retinol Ser 1.0</t>
  </si>
  <si>
    <t>Dynamic Skin Recovery SPF50</t>
  </si>
  <si>
    <t xml:space="preserve">Dyn Skn Rcvry50 1.7           </t>
  </si>
  <si>
    <t>Dynamic Skin Recovery SPF50 Jumbo</t>
  </si>
  <si>
    <t xml:space="preserve">Dyn Skin Rcv50 3.4 </t>
  </si>
  <si>
    <t>Skin Resurfacing Cleanser</t>
  </si>
  <si>
    <t xml:space="preserve">Skin Rsrf Clnsr 5.1           </t>
  </si>
  <si>
    <t>Super Rich Repair</t>
  </si>
  <si>
    <t xml:space="preserve">Super Rich Repair 1.7         </t>
  </si>
  <si>
    <t>Super Rich Repair Jumbo</t>
  </si>
  <si>
    <t>Super Rich Repair 3.4</t>
  </si>
  <si>
    <t>Biolumin-C</t>
  </si>
  <si>
    <t>Biolumin-C Serum</t>
  </si>
  <si>
    <t>BioLumin-C Serum 2.0</t>
  </si>
  <si>
    <t>BioLumin-C_Serum 1.0</t>
  </si>
  <si>
    <t>Biolumin-C Eye Serum</t>
  </si>
  <si>
    <t>BioLumin-C Eye Serum 0.5</t>
  </si>
  <si>
    <t>BioLumin-C Gel Moisturizer</t>
  </si>
  <si>
    <t>BioLumin-C Gel Moist 1.7</t>
  </si>
  <si>
    <t>BioLumin-C Night Restore</t>
  </si>
  <si>
    <t>BioLumin-C Night Restore .85</t>
  </si>
  <si>
    <t>PowerBright TRx</t>
  </si>
  <si>
    <t>PowerBright Overnight Cream</t>
  </si>
  <si>
    <t>PowrBrght Overnght Crm 1.7</t>
  </si>
  <si>
    <t>111011 </t>
  </si>
  <si>
    <t xml:space="preserve">PowerBright Moisturizer SPF50 </t>
  </si>
  <si>
    <t> PowrBrght Moist SPF50 1.7</t>
  </si>
  <si>
    <t xml:space="preserve">PowerBright Dark Spot Serum </t>
  </si>
  <si>
    <t>PowrBrght Drk Spot Serum 1.0</t>
  </si>
  <si>
    <t>PowerBright Dark Spot Peel</t>
  </si>
  <si>
    <t>PowrBrght Drk Spot Peel 1.7</t>
  </si>
  <si>
    <t>Powerbright Dark Spot System</t>
  </si>
  <si>
    <t>ClearStart</t>
  </si>
  <si>
    <t xml:space="preserve">Breakout Clearing Foaming Wash </t>
  </si>
  <si>
    <t>Brkt Clr Fm Wash 6.0</t>
  </si>
  <si>
    <t>6.0 oz</t>
  </si>
  <si>
    <t>Breakout Clearing Foaming Wash</t>
  </si>
  <si>
    <t>Brkt Clr Fm Wash 10.0</t>
  </si>
  <si>
    <t>4 oz</t>
  </si>
  <si>
    <t>Skin Soothing Hydrating Lotion</t>
  </si>
  <si>
    <t>Skin Sooth Hyd Ltn 2.0</t>
  </si>
  <si>
    <t>Clearing Defense spf30</t>
  </si>
  <si>
    <t>Clearing Defns 30 2.0</t>
  </si>
  <si>
    <t>Breakout Clearing Booster</t>
  </si>
  <si>
    <t>Brkt Clrng Boost 1.0</t>
  </si>
  <si>
    <t>Cooling Aqua Jelly Moisturizer</t>
  </si>
  <si>
    <t>Cooling Aqua Jelly 2.0</t>
  </si>
  <si>
    <t>Blackhead Clearing Fizz Mask</t>
  </si>
  <si>
    <t>Blkhd C Fizz Msq 1.7</t>
  </si>
  <si>
    <t>Post Breakout Fix</t>
  </si>
  <si>
    <t>Post-Breakout Fix 0.5</t>
  </si>
  <si>
    <t xml:space="preserve">Clarifying Bacne Spray </t>
  </si>
  <si>
    <t>Clarifying Bacne Spray 6.0</t>
  </si>
  <si>
    <t>6 oz</t>
  </si>
  <si>
    <t>Travel Size</t>
  </si>
  <si>
    <t xml:space="preserve">Antiox HydrMst 1.0            </t>
  </si>
  <si>
    <t xml:space="preserve">Special Cleans Gel 1.7        </t>
  </si>
  <si>
    <t xml:space="preserve">Multi Active Toner 1.7        </t>
  </si>
  <si>
    <t xml:space="preserve">PreCleanse 1.0                </t>
  </si>
  <si>
    <t>Daily Sprfoliant 0.45</t>
  </si>
  <si>
    <t>0.45 oz</t>
  </si>
  <si>
    <t xml:space="preserve">Daily Microfoliant </t>
  </si>
  <si>
    <t>Daily Micrfoliant .45</t>
  </si>
  <si>
    <t>Daily Milkfoliant .45</t>
  </si>
  <si>
    <t>Dyn Skn Rcvry50 0.5</t>
  </si>
  <si>
    <t>Skin_Smooth Crm 0.5</t>
  </si>
  <si>
    <t>Intens_Moist Bal 0.5</t>
  </si>
  <si>
    <t>Snd Sleep Cocoon .34</t>
  </si>
  <si>
    <t>0.34 oz</t>
  </si>
  <si>
    <t>Multivitmin Power Recovery Masque</t>
  </si>
  <si>
    <t>MV Pwr Rcvry Masq 0.5</t>
  </si>
  <si>
    <t xml:space="preserve">Biolumin-C Serum </t>
  </si>
  <si>
    <t>Biolumin-C Serum 0.34</t>
  </si>
  <si>
    <t xml:space="preserve">Super Rich Repair </t>
  </si>
  <si>
    <t>Super Rich Repair 0.5</t>
  </si>
  <si>
    <t>0.50oz</t>
  </si>
  <si>
    <t xml:space="preserve">Dynamic Skin Retinol Serum  </t>
  </si>
  <si>
    <t>Dyn Skin Retinol Ser .34</t>
  </si>
  <si>
    <t>0.34oz</t>
  </si>
  <si>
    <t>Circular Hydr Serum .34</t>
  </si>
  <si>
    <t>Retail Total:</t>
  </si>
  <si>
    <t>Professional product description</t>
  </si>
  <si>
    <t>Invoice Product Description</t>
  </si>
  <si>
    <t xml:space="preserve">professional cleansers </t>
  </si>
  <si>
    <t xml:space="preserve">Precleanse 16.0               </t>
  </si>
  <si>
    <t>16 oz</t>
  </si>
  <si>
    <t>Micellar Prebiotic Precleanse</t>
  </si>
  <si>
    <t>Micellar Prebiotic Precleanse 16.0 oz</t>
  </si>
  <si>
    <t xml:space="preserve">Special Cleans Gel 32.0       </t>
  </si>
  <si>
    <t>32 oz</t>
  </si>
  <si>
    <t>Intns Moist Clnsr 16.0</t>
  </si>
  <si>
    <t xml:space="preserve">Skin Rsrf Clnsr 16.0          </t>
  </si>
  <si>
    <t>Dly Glycolic Cleanser 5.1 TST</t>
  </si>
  <si>
    <t>professional moisturizer</t>
  </si>
  <si>
    <t xml:space="preserve">Active Moist 6.0              </t>
  </si>
  <si>
    <t>Skin_Smooth Crm 6.0</t>
  </si>
  <si>
    <t>Inv Phys Def SPF30 6.0</t>
  </si>
  <si>
    <t>BioLumin-C Gel Moist 6.0</t>
  </si>
  <si>
    <t>Intens_Moist Bal 6.0</t>
  </si>
  <si>
    <t>professional exfoliants</t>
  </si>
  <si>
    <t>Exfoliant Accelerator 35</t>
  </si>
  <si>
    <t xml:space="preserve">Exfol Accelr 35 5.1           </t>
  </si>
  <si>
    <t>Daily Milkfoliant 6.0</t>
  </si>
  <si>
    <t>Daily Microfoliant®</t>
  </si>
  <si>
    <t xml:space="preserve">Daily Micrfoliant 6.0         </t>
  </si>
  <si>
    <t xml:space="preserve">Salicylic Acid 15% Gel Peel </t>
  </si>
  <si>
    <t>Salicylic Acid 15% Gel Peel 3.4</t>
  </si>
  <si>
    <t>professional masques</t>
  </si>
  <si>
    <t>Conductive Masque Base</t>
  </si>
  <si>
    <t>Conductive Masq Base 6.0</t>
  </si>
  <si>
    <t>Cooling Contour Masque</t>
  </si>
  <si>
    <t>Cooling Contour Msque</t>
  </si>
  <si>
    <t>3 uses</t>
  </si>
  <si>
    <t>Colloidal Masque Base</t>
  </si>
  <si>
    <t xml:space="preserve">Colloidl Msq Base 6.0         </t>
  </si>
  <si>
    <t>Clinical Oatmeal Masque</t>
  </si>
  <si>
    <t>UCC Oatmeal Masque 6.0</t>
  </si>
  <si>
    <t>Neck Fit Refining Masque</t>
  </si>
  <si>
    <t>Neck Fit Refining Masque 3.4</t>
  </si>
  <si>
    <t>Light Energy Masque</t>
  </si>
  <si>
    <t>Light Energy Masque 4.0</t>
  </si>
  <si>
    <t>Cooling biocellulose masque</t>
  </si>
  <si>
    <t>6pk</t>
  </si>
  <si>
    <t>professional eye treatments</t>
  </si>
  <si>
    <t>Pro Power Eye Peel</t>
  </si>
  <si>
    <t>52 patches</t>
  </si>
  <si>
    <t>BioLumin-C Eye Serum 0.5 TST</t>
  </si>
  <si>
    <t>professional extractions</t>
  </si>
  <si>
    <t>Post Extraction Solution</t>
  </si>
  <si>
    <t xml:space="preserve">Post Extraction Sol 8.0       </t>
  </si>
  <si>
    <t>8 oz</t>
  </si>
  <si>
    <t>Multi-Active Scaling Gel</t>
  </si>
  <si>
    <t>Multi Actv Scaling Gel 8.0</t>
  </si>
  <si>
    <t xml:space="preserve">professional massage </t>
  </si>
  <si>
    <t>Massage Gel Cream</t>
  </si>
  <si>
    <t>Massage Gel Cream 6.0</t>
  </si>
  <si>
    <t>Soothing Additive</t>
  </si>
  <si>
    <t>Soothing Additive 1.0</t>
  </si>
  <si>
    <t>professional toners</t>
  </si>
  <si>
    <t xml:space="preserve">Multi Active Toner 16.0       </t>
  </si>
  <si>
    <t xml:space="preserve">Antiox HydrMst 12.0           </t>
  </si>
  <si>
    <t>12 oz</t>
  </si>
  <si>
    <t>Ultra Calm Mist 6.0 TST</t>
  </si>
  <si>
    <t>professional UltraCalming</t>
  </si>
  <si>
    <t xml:space="preserve">Barrier Repair </t>
  </si>
  <si>
    <t xml:space="preserve">Barrier Repair 4.0 </t>
  </si>
  <si>
    <t>Calm Water Gel 6.0</t>
  </si>
  <si>
    <t>Stabilizing Repair Cream</t>
  </si>
  <si>
    <t>Stabilizing Rpr Crm 6.0</t>
  </si>
  <si>
    <t>professional AGE Smart</t>
  </si>
  <si>
    <t>MultiVitamin Retinol Peel</t>
  </si>
  <si>
    <t>MultiVitamin Retinol Peel 25</t>
  </si>
  <si>
    <t>25 vials</t>
  </si>
  <si>
    <t>MultiVitamin Power Recovery Masque</t>
  </si>
  <si>
    <t xml:space="preserve">MV Pwr Rcvry Masq 6.0         </t>
  </si>
  <si>
    <t>MultiVitamin Thermafoliant</t>
  </si>
  <si>
    <t xml:space="preserve">MV Thermafoliant 6.0          </t>
  </si>
  <si>
    <t xml:space="preserve">Dyn Skn Rcvry50 4.0           </t>
  </si>
  <si>
    <t xml:space="preserve">MV Power Firm 2.5             </t>
  </si>
  <si>
    <t>2.5 oz</t>
  </si>
  <si>
    <t>Skin Perfect Primer SPF30</t>
  </si>
  <si>
    <t xml:space="preserve">Skin Prfct Primer 1.7         </t>
  </si>
  <si>
    <t>Super Rich Repair 4.0</t>
  </si>
  <si>
    <t>BioLumin-C Pro Serum</t>
  </si>
  <si>
    <t>Biolumin-C PRO Serum 2.0</t>
  </si>
  <si>
    <t xml:space="preserve">Retinol Accelerator </t>
  </si>
  <si>
    <t>Retinol Accelerator 3.4</t>
  </si>
  <si>
    <t>professional customizations</t>
  </si>
  <si>
    <t>Calming Botanical Mixer</t>
  </si>
  <si>
    <t>Clmng Botancl Mxr 4.0</t>
  </si>
  <si>
    <r>
      <t xml:space="preserve">professional Clear Start </t>
    </r>
    <r>
      <rPr>
        <b/>
        <i/>
        <sz val="13"/>
        <color theme="0"/>
        <rFont val="Calibri"/>
        <family val="2"/>
        <scheme val="minor"/>
      </rPr>
      <t>(Max testers 4 per order)</t>
    </r>
  </si>
  <si>
    <t>Brkout Clring Bstr 1.0 TST</t>
  </si>
  <si>
    <t xml:space="preserve">Breakout Clearing Foam Wash </t>
  </si>
  <si>
    <t>Brkout Clring Foam Wash 10.0 TST</t>
  </si>
  <si>
    <t xml:space="preserve">Breakout Clearing Liquid Peel </t>
  </si>
  <si>
    <t>Brkout Clring Liquid Peel 1.0 TST</t>
  </si>
  <si>
    <t xml:space="preserve">Breakout Clearing Fizz Mask </t>
  </si>
  <si>
    <t>Brkout Clring Fizz Mask 1.7 TST</t>
  </si>
  <si>
    <t>Clrfying Bacne Spray 6.0 TST</t>
  </si>
  <si>
    <t>Clearing Defense SPF30</t>
  </si>
  <si>
    <t>Clring Dense SPF30 2.0 TST</t>
  </si>
  <si>
    <t xml:space="preserve">Cooling Aqua Jelly </t>
  </si>
  <si>
    <t>Cooling Aqu Jelly 2.0 TST</t>
  </si>
  <si>
    <t xml:space="preserve">Micro Pore Mist </t>
  </si>
  <si>
    <t>Micro Pore st 4.0 TST</t>
  </si>
  <si>
    <t>4.0 oz</t>
  </si>
  <si>
    <t>Sk Soothi Hydrating Lotion 2.0 TST</t>
  </si>
  <si>
    <t>pro power peel</t>
  </si>
  <si>
    <t>One-Step Prep</t>
  </si>
  <si>
    <t>One Step Prep Peel 4.0</t>
  </si>
  <si>
    <t>UltraBright Peel (lactic acid)</t>
  </si>
  <si>
    <t>UltraBright Lact Peel 4.0</t>
  </si>
  <si>
    <t>AdvancedRenewal Peel (glycolic acid)</t>
  </si>
  <si>
    <t>AdvRenwal Glyc Peel 4.0</t>
  </si>
  <si>
    <t>PowerClear Peel (salicylic acid)</t>
  </si>
  <si>
    <t>PowerClear Sal Peel 4.0</t>
  </si>
  <si>
    <t>AGEreversal Peel (TCA)</t>
  </si>
  <si>
    <t>AGEReversal TCA Peel 4.0</t>
  </si>
  <si>
    <t>Neutralizing Solution</t>
  </si>
  <si>
    <t>Neutralizing Sol Peel 4.0</t>
  </si>
  <si>
    <t>Pro Power Peel Post-Procedure Kit</t>
  </si>
  <si>
    <t>Post-Procedure Kit</t>
  </si>
  <si>
    <t>4 pc</t>
  </si>
  <si>
    <t>professional ion actives</t>
  </si>
  <si>
    <t>Retinol IonActive 2.0</t>
  </si>
  <si>
    <t>Niacinamide IonActive</t>
  </si>
  <si>
    <t>Niacinamide IonActive 2.0</t>
  </si>
  <si>
    <t>PowerBright IonActive Serum</t>
  </si>
  <si>
    <t>PowrBrght IonActive 2.0</t>
  </si>
  <si>
    <t>Hyaluronic Acid IonActive</t>
  </si>
  <si>
    <t>Hylrnic Acd IonActive 2.0</t>
  </si>
  <si>
    <t>professional pro pen nanoinfusion</t>
  </si>
  <si>
    <t>Pro Restore</t>
  </si>
  <si>
    <t xml:space="preserve">12pk </t>
  </si>
  <si>
    <t>PRO Pen Kit</t>
  </si>
  <si>
    <t>kit</t>
  </si>
  <si>
    <t>Nanotip - Silicon 10pk</t>
  </si>
  <si>
    <t>10pk</t>
  </si>
  <si>
    <t>Nanotip - Metal 10pk</t>
  </si>
  <si>
    <t>PRO Pen Sleeve 50pk</t>
  </si>
  <si>
    <t>50pk</t>
  </si>
  <si>
    <t>PRO Pen Power Cord</t>
  </si>
  <si>
    <t>PRO Pen Rechargeable Battery</t>
  </si>
  <si>
    <t>PRO Pen Battery Charger</t>
  </si>
  <si>
    <t>eah</t>
  </si>
  <si>
    <t>Professional Total</t>
  </si>
  <si>
    <t xml:space="preserve"> Order Total Costs</t>
  </si>
  <si>
    <t>Retail Product Cost:</t>
  </si>
  <si>
    <t>Professional  Product Cost:</t>
  </si>
  <si>
    <t>Total Order Retail and Professional</t>
  </si>
  <si>
    <t>Testers             Item Description</t>
  </si>
  <si>
    <t>TOTAL COST</t>
  </si>
  <si>
    <t>Active Moist 3.4 TST</t>
  </si>
  <si>
    <t>3.4oz</t>
  </si>
  <si>
    <t>AGE Bright Serum 1.0 TST</t>
  </si>
  <si>
    <t xml:space="preserve">Antiox HydrMst 5.1 TST        </t>
  </si>
  <si>
    <t>BioLumin-C Serum 1.0 TST</t>
  </si>
  <si>
    <t>Biolumin-C Night Restore</t>
  </si>
  <si>
    <t>BioLumin-C Night Restore 0.85 TST</t>
  </si>
  <si>
    <t>0.85oz</t>
  </si>
  <si>
    <t xml:space="preserve">Circular Hydration Serum 1.0 TST </t>
  </si>
  <si>
    <t xml:space="preserve">Daily Micrfoliant 2.6 TST     </t>
  </si>
  <si>
    <t>Daily Sprfoliant 2.0 TST</t>
  </si>
  <si>
    <t>Daily Milkfoliant 2.6oz TST</t>
  </si>
  <si>
    <t xml:space="preserve">Dyn Skn Rcvry50 1.7 TST       </t>
  </si>
  <si>
    <t xml:space="preserve">Dynamic Skin Retinol Serum </t>
  </si>
  <si>
    <t>Dyn Skn Retinol Serum 1.0 TST</t>
  </si>
  <si>
    <t>1.0oz</t>
  </si>
  <si>
    <t>Intensive Moisture Balance</t>
  </si>
  <si>
    <t>Intens_Moist Bal 3.4 TST</t>
  </si>
  <si>
    <t xml:space="preserve">Multi Active Toner 8.4 TST    </t>
  </si>
  <si>
    <t xml:space="preserve">MV Pwr Rcvry Masq 2.5 TST     </t>
  </si>
  <si>
    <t xml:space="preserve">MV Power Firm 0.5  TST           </t>
  </si>
  <si>
    <t>Phyto Nature Firming Serum 1.3 TST</t>
  </si>
  <si>
    <t>1.3oz</t>
  </si>
  <si>
    <t>Phyto Nature Oxygen Cream 1.7 TST</t>
  </si>
  <si>
    <t>1.7oz</t>
  </si>
  <si>
    <t>Phyto Nature Lifting Eye Cream 0.5oz TST</t>
  </si>
  <si>
    <t xml:space="preserve">Precleanse 5.1 TST            </t>
  </si>
  <si>
    <t>Pro-Collagen Bnkng Srm 1.0 TST</t>
  </si>
  <si>
    <t>Powerbright dark spot peel</t>
  </si>
  <si>
    <t>Skin_Smooth Crm 3.4 TST</t>
  </si>
  <si>
    <t xml:space="preserve">Skin Prfct Primer .75 TST     </t>
  </si>
  <si>
    <t xml:space="preserve">Spec Cleans Gel 8.4 TST      </t>
  </si>
  <si>
    <t xml:space="preserve">Stblzing Rpr Crm 1.7 TST </t>
  </si>
  <si>
    <t xml:space="preserve">Super Rich Repair 1.7 Tst     </t>
  </si>
  <si>
    <t>Samples             Item Description</t>
  </si>
  <si>
    <t xml:space="preserve">Active Moist SAM              </t>
  </si>
  <si>
    <t>AGE Bright Serum SAM</t>
  </si>
  <si>
    <t>Awaken Peptide Eye Gel 1G SAM</t>
  </si>
  <si>
    <t>BioLumin-C Serum SAM</t>
  </si>
  <si>
    <t>BioLumin-C Gel Moist 2G SAM</t>
  </si>
  <si>
    <t>BioLumin-C Eye Serum SAM</t>
  </si>
  <si>
    <t>BioLumin-C Nght Rstr SAM</t>
  </si>
  <si>
    <t>Brkt Clr Fm Wash 2G SAM</t>
  </si>
  <si>
    <t>Circular Hydration Serum 1G SAM</t>
  </si>
  <si>
    <t xml:space="preserve">each </t>
  </si>
  <si>
    <t xml:space="preserve">Calm Water Gel </t>
  </si>
  <si>
    <t>Calm Water Gel SAM</t>
  </si>
  <si>
    <t>Clearing Defns 30 2G SAM</t>
  </si>
  <si>
    <t>Cooling Aqua Jelly 2G SAM</t>
  </si>
  <si>
    <t xml:space="preserve">Daily Micrfoliant SAM         </t>
  </si>
  <si>
    <t>Daily Sprfoliant SAM</t>
  </si>
  <si>
    <t>Daily Milkfoliant SAM</t>
  </si>
  <si>
    <t xml:space="preserve">Dyn Skn Rcvry50 SAM           </t>
  </si>
  <si>
    <t>Dyn Skn Retinol Serum SAM</t>
  </si>
  <si>
    <t xml:space="preserve">Liquid Peelfoliant </t>
  </si>
  <si>
    <t>Liquid Peelfoliant 2G SAM</t>
  </si>
  <si>
    <t xml:space="preserve">MV Pwr Rcvry Masq Sam         </t>
  </si>
  <si>
    <t>Oil to Foam Cleanser 2G SAM</t>
  </si>
  <si>
    <t>Phyto Nature Oxygen Cream 2G SAM</t>
  </si>
  <si>
    <t>Phyto Nature Lifting Eye Cream 2G SAM</t>
  </si>
  <si>
    <t>PowrBrght Drk Spot Ser 2G SAM</t>
  </si>
  <si>
    <t>Powerbright dark spot peel SAM</t>
  </si>
  <si>
    <t>Pro-Collagn Bnkg Srm 2G SAM</t>
  </si>
  <si>
    <t>Skin_Smooth Crm SAM</t>
  </si>
  <si>
    <t xml:space="preserve">Skin Prfct Primer SAM         </t>
  </si>
  <si>
    <t>Snd Sleep Cocoon SAM</t>
  </si>
  <si>
    <t xml:space="preserve">Special Cleans Gel SAM        </t>
  </si>
  <si>
    <t xml:space="preserve">Stblzing Rpr Crm 2G SAM </t>
  </si>
  <si>
    <t xml:space="preserve">Super Rich Repair SAM         </t>
  </si>
  <si>
    <t xml:space="preserve">Ultra Calm Cleansr SAM        </t>
  </si>
  <si>
    <t>Support Materials</t>
  </si>
  <si>
    <t>5633-2</t>
  </si>
  <si>
    <t>Derm Small Retail BAG 10pk Dark Gray</t>
  </si>
  <si>
    <t>Derm Small Retail BAG 10pk</t>
  </si>
  <si>
    <t>5634-2</t>
  </si>
  <si>
    <t>Derm Large Retail BAG 10pk Dark Gray</t>
  </si>
  <si>
    <t>Derm Large Retail BAG 10pk</t>
  </si>
  <si>
    <t>3825-01</t>
  </si>
  <si>
    <t>Dermalogica Tissue Paper (50 Pk)</t>
  </si>
  <si>
    <t>Derm Tissue Paper 50pk</t>
  </si>
  <si>
    <t>Dermalogica Client Wrap (Regular Size)</t>
  </si>
  <si>
    <t>Derm Client Wrap</t>
  </si>
  <si>
    <t>4744X</t>
  </si>
  <si>
    <t>Dermalogica Client Wrap (Plus Size)</t>
  </si>
  <si>
    <t>Derm Client Wrap plus size</t>
  </si>
  <si>
    <t>4743-02</t>
  </si>
  <si>
    <t>Dermalogica Towel (16''x25'')</t>
  </si>
  <si>
    <t>Dermalogica Towel</t>
  </si>
  <si>
    <t>4742-01</t>
  </si>
  <si>
    <t>Dermalogica Blanket (50"X60")</t>
  </si>
  <si>
    <t>Dermalogica Blanket</t>
  </si>
  <si>
    <t>FaceMapping Headband - White</t>
  </si>
  <si>
    <t>Face Mapping Headband White</t>
  </si>
  <si>
    <t>FaceMapping Headband - Grey</t>
  </si>
  <si>
    <t>Face Mapping Headband Grey</t>
  </si>
  <si>
    <t>Branded Ice Globe</t>
  </si>
  <si>
    <t>Dermalogica Stainless Steel Gua Sha</t>
  </si>
  <si>
    <t>Dermalogica White Jade Gua Sha Stone</t>
  </si>
  <si>
    <t>White Jade Gua Sha</t>
  </si>
  <si>
    <t>Meet Dermalogica Amenity Packs</t>
  </si>
  <si>
    <t xml:space="preserve">Meet Derm Dlx SAM Pk          </t>
  </si>
  <si>
    <t>3824C-01</t>
  </si>
  <si>
    <t xml:space="preserve">Dermalogica Fan Masque Brush </t>
  </si>
  <si>
    <t>Dermalogica Fan Masque Brush</t>
  </si>
  <si>
    <t>Cooling Contour Masque Mixing Bowl</t>
  </si>
  <si>
    <t>CCM Bowl</t>
  </si>
  <si>
    <t>5641ENV</t>
  </si>
  <si>
    <t>Skin Fitness Plan Envelope</t>
  </si>
  <si>
    <t>Face Mapping 2.0 Envelope 24pk</t>
  </si>
  <si>
    <t>5641SHT-02</t>
  </si>
  <si>
    <t>Skin Fitness Plan (24pk)</t>
  </si>
  <si>
    <t>Skin Fitness Plan 24pk</t>
  </si>
  <si>
    <t>5425SM</t>
  </si>
  <si>
    <t>Treat It All PST T-Shirt Small - Black</t>
  </si>
  <si>
    <t>Treat It All T-Shirt Blk SM</t>
  </si>
  <si>
    <t>5425MED</t>
  </si>
  <si>
    <t>Treat It All PST T-Shirt Medium - Black</t>
  </si>
  <si>
    <t>Treat It All T-Shirt Blk MED</t>
  </si>
  <si>
    <t>5425LG-04</t>
  </si>
  <si>
    <t>Treat It All PST T-Shirt Large - Black</t>
  </si>
  <si>
    <t>Treat It All T-Shirt Blk LG</t>
  </si>
  <si>
    <t>5425XLG-04</t>
  </si>
  <si>
    <t>Treat It All PST T-Shirt XL - Black</t>
  </si>
  <si>
    <t>Treat It All T-Shirt Blk XLG</t>
  </si>
  <si>
    <t>5425XXL-04</t>
  </si>
  <si>
    <t>Treat It All PST T-Shirt XXL - Black</t>
  </si>
  <si>
    <t>Treat It All T-Shirt Blk XXL</t>
  </si>
  <si>
    <t>6652SM</t>
  </si>
  <si>
    <t>Treat It All PST T-Shirt Small - Gray</t>
  </si>
  <si>
    <t>Treat It All T-Shirt Gry Sm</t>
  </si>
  <si>
    <t>6652MED</t>
  </si>
  <si>
    <t>Treat It All PST T-Shirt Medium - Gray</t>
  </si>
  <si>
    <t>Treat It All T-Shirt Gry Med</t>
  </si>
  <si>
    <t>6652LG</t>
  </si>
  <si>
    <t>Treat It All PST T-Shirt Large - Gray</t>
  </si>
  <si>
    <t>Treat It All T-Shirt Gry LG</t>
  </si>
  <si>
    <t>6652XLG</t>
  </si>
  <si>
    <t>Treat It All PST T-Shirt XL - Gray</t>
  </si>
  <si>
    <t>Treat It All T-Shirt Gry XLG</t>
  </si>
  <si>
    <t>6652XXL</t>
  </si>
  <si>
    <t>Treat It All PST T-Shirt XXL - Gray</t>
  </si>
  <si>
    <t>Treat It All T-Shirt Gry XXL</t>
  </si>
  <si>
    <t>5780-02</t>
  </si>
  <si>
    <t>Dermalogica Apron</t>
  </si>
  <si>
    <t>PST Apron</t>
  </si>
  <si>
    <t>Clear Start Spinning Wheel H&amp;S</t>
  </si>
  <si>
    <t>Clear Start Spin Wheel</t>
  </si>
  <si>
    <t>Total Testers / Samples / Support Materials:</t>
  </si>
  <si>
    <t xml:space="preserve"> </t>
  </si>
  <si>
    <t xml:space="preserve">Ultra Calm Cleansr 8.4 TST    </t>
  </si>
  <si>
    <t>Skin Aging Solutions Kit</t>
  </si>
  <si>
    <t>Daily Skin Health</t>
  </si>
  <si>
    <t>Stabilizing Repair Cream Jumbo</t>
  </si>
  <si>
    <t>Stabilizing Repair Cream 3.4</t>
  </si>
  <si>
    <t>2025 cost</t>
  </si>
  <si>
    <t>2025         12% retail discount</t>
  </si>
  <si>
    <t>2025  cost</t>
  </si>
  <si>
    <t>2025         19% prof. discount</t>
  </si>
  <si>
    <t>UltraCalming Cleanser 8.4oz</t>
  </si>
  <si>
    <t>2025         prof price</t>
  </si>
  <si>
    <t>Stressed Skin Recovery System</t>
  </si>
  <si>
    <t>Dynamic Skin Strenghtening Serum 1.0</t>
  </si>
  <si>
    <t>Dynamic Skin Strenghtening Serum SAM</t>
  </si>
  <si>
    <t>Dynamic Skin Strenghtening Serum</t>
  </si>
  <si>
    <t>Multivitamin Power Recovery Cream</t>
  </si>
  <si>
    <t>Strsd Skn Rcvry Systm</t>
  </si>
  <si>
    <t>MV Pwr Rcvry Crm 1.7</t>
  </si>
  <si>
    <t>MV Pwr Rcvry Crm SAM</t>
  </si>
  <si>
    <t xml:space="preserve">MV Power Firm SAM           </t>
  </si>
  <si>
    <t xml:space="preserve">Intens Moist Bal SAM   </t>
  </si>
  <si>
    <t xml:space="preserve">PreCleanse SAM           </t>
  </si>
  <si>
    <t>MV Pwr Rcvry Crm 4.0</t>
  </si>
  <si>
    <t>Skin Transformation Duo</t>
  </si>
  <si>
    <t>Retinoid Clearing Oil</t>
  </si>
  <si>
    <t>Retinoid Clrng Oil 1.0</t>
  </si>
  <si>
    <t>Retinol IonActive Serum</t>
  </si>
  <si>
    <t>Biolumin-C Heat Aging Protector SPF50</t>
  </si>
  <si>
    <t>BLC Ht Aging Prot SPF50 1.7</t>
  </si>
  <si>
    <t>BLC Ht Aging Prot SPF50 SAM</t>
  </si>
  <si>
    <t>BLC Ht Aging Prot SPF50</t>
  </si>
  <si>
    <t>BLC Ht Aging Prot SPF50 4.0</t>
  </si>
  <si>
    <t>Everyday Mesh Tote</t>
  </si>
  <si>
    <t>AMRadiance PMRenewal</t>
  </si>
  <si>
    <t>Chrome Precision Treatment Mirror</t>
  </si>
  <si>
    <t>AM Radiance PM Renewal</t>
  </si>
  <si>
    <t>Acne Biotic Mstr 1.7</t>
  </si>
  <si>
    <t>Acne Biotic Mstr 1.7 TST</t>
  </si>
  <si>
    <t>Acne Biotic Moisturizer SAM</t>
  </si>
  <si>
    <t>Stblizing Repair Crm Pk Promo</t>
  </si>
  <si>
    <t>Dermalogica Pen</t>
  </si>
  <si>
    <t>Dermalogica Mug</t>
  </si>
  <si>
    <t>Pro Restore System</t>
  </si>
  <si>
    <t>HA gentle cleanser</t>
  </si>
  <si>
    <t>8.4oz</t>
  </si>
  <si>
    <t>Pro restore serum</t>
  </si>
  <si>
    <t>Pro restore moisturizer</t>
  </si>
  <si>
    <t>Pro restore eye gel-cream</t>
  </si>
  <si>
    <t>HA Gentle Cleanser 8.4</t>
  </si>
  <si>
    <t>Pro Restore Serum 1.0</t>
  </si>
  <si>
    <t>Pro Restore Moisturizr 2.0</t>
  </si>
  <si>
    <t>Pro Rstre Eye Gel Crm 0.5</t>
  </si>
  <si>
    <t>Grab &amp; Go Products + Display Unit</t>
  </si>
  <si>
    <t>100085K</t>
  </si>
  <si>
    <t>H&amp;S Grab and Go Bundle</t>
  </si>
  <si>
    <t>Bundles</t>
  </si>
  <si>
    <t>H&amp;S Grab &amp; Go Acrylic Stand</t>
  </si>
  <si>
    <t>H&amp;S Acrylic Display Cube</t>
  </si>
  <si>
    <t>100069K</t>
  </si>
  <si>
    <t>100070K</t>
  </si>
  <si>
    <t>H&amp;S Education Bundle 1</t>
  </si>
  <si>
    <t>H&amp;S Education Bundle 2</t>
  </si>
  <si>
    <t xml:space="preserve">Stabilizing Repair Cream  </t>
  </si>
  <si>
    <t xml:space="preserve">Acne Biotic Moisturizer </t>
  </si>
  <si>
    <t>H&amp;S Education Bundle 1 - Dermaplaning</t>
  </si>
  <si>
    <t>H&amp;S Education Bundle 2 - Dermaplaning</t>
  </si>
  <si>
    <t>H&amp;S Education Add-on  - Dermaplaning</t>
  </si>
  <si>
    <t>H&amp;S Education Add-on</t>
  </si>
  <si>
    <t>Magnetic [+] afterglow cleanser</t>
  </si>
  <si>
    <t>Mgtic [+] Aftrglw Clsr 5.1</t>
  </si>
  <si>
    <t>Mgtic [+] Aftrglw Clsr 10.0</t>
  </si>
  <si>
    <t>Magnetic [+] afterglow cleanser PRO</t>
  </si>
  <si>
    <t>Mgtic [+] Aftrglw Clsr 16.0</t>
  </si>
  <si>
    <t>Mgtic [+] Aftrglw Clsr 5.1 TST</t>
  </si>
  <si>
    <t>Magnetic [+] afterglow cleanser 2G SAM</t>
  </si>
  <si>
    <t>Breakout Biotic Moisturizer</t>
  </si>
  <si>
    <t>Brkt Biotic Mstr 6.0</t>
  </si>
  <si>
    <t>Revised: June 29 - July 31
(2025 Pricing)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</si>
</sst>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3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3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B6770"/>
        <bgColor indexed="64"/>
      </patternFill>
    </fill>
    <fill>
      <patternFill patternType="solid">
        <fgColor rgb="FF5E93DB"/>
        <bgColor indexed="64"/>
      </patternFill>
    </fill>
    <fill>
      <patternFill patternType="solid">
        <fgColor rgb="FF8A75D1"/>
        <bgColor indexed="64"/>
      </patternFill>
    </fill>
    <fill>
      <patternFill patternType="solid">
        <fgColor rgb="FF00BFB2"/>
        <bgColor indexed="64"/>
      </patternFill>
    </fill>
    <fill>
      <patternFill patternType="solid">
        <fgColor rgb="FF651D32"/>
        <bgColor indexed="64"/>
      </patternFill>
    </fill>
    <fill>
      <patternFill patternType="solid">
        <fgColor rgb="FFFF9015"/>
        <bgColor indexed="64"/>
      </patternFill>
    </fill>
    <fill>
      <patternFill patternType="solid">
        <fgColor rgb="FFFB637E"/>
        <bgColor indexed="64"/>
      </patternFill>
    </fill>
    <fill>
      <patternFill patternType="solid">
        <fgColor rgb="FF333F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E3A80"/>
        <bgColor indexed="64"/>
      </patternFill>
    </fill>
    <fill>
      <patternFill patternType="solid">
        <fgColor rgb="FF21126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2" fontId="4" fillId="0" borderId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1" fillId="0" borderId="0"/>
  </cellStyleXfs>
  <cellXfs count="347">
    <xf numFmtId="0" fontId="0" fillId="0" borderId="0" xfId="0"/>
    <xf numFmtId="2" fontId="7" fillId="0" borderId="5" xfId="2" applyFont="1" applyFill="1" applyBorder="1" applyAlignment="1" applyProtection="1">
      <alignment horizontal="center" vertical="center"/>
    </xf>
    <xf numFmtId="44" fontId="7" fillId="0" borderId="5" xfId="1" applyFont="1" applyFill="1" applyBorder="1" applyAlignment="1" applyProtection="1">
      <alignment horizontal="center" vertical="center"/>
    </xf>
    <xf numFmtId="44" fontId="7" fillId="3" borderId="5" xfId="1" applyFont="1" applyFill="1" applyBorder="1" applyAlignment="1" applyProtection="1">
      <alignment horizontal="center" vertical="center"/>
    </xf>
    <xf numFmtId="44" fontId="7" fillId="0" borderId="8" xfId="1" applyFont="1" applyFill="1" applyBorder="1" applyAlignment="1" applyProtection="1">
      <alignment horizontal="center" vertical="center"/>
    </xf>
    <xf numFmtId="44" fontId="7" fillId="0" borderId="1" xfId="1" applyFont="1" applyFill="1" applyBorder="1" applyAlignment="1" applyProtection="1">
      <alignment horizontal="center" vertical="center"/>
    </xf>
    <xf numFmtId="164" fontId="7" fillId="2" borderId="16" xfId="5" applyNumberFormat="1" applyFont="1" applyFill="1" applyBorder="1" applyAlignment="1" applyProtection="1">
      <alignment horizontal="center" vertical="center"/>
    </xf>
    <xf numFmtId="44" fontId="7" fillId="3" borderId="8" xfId="1" applyFont="1" applyFill="1" applyBorder="1" applyAlignment="1" applyProtection="1">
      <alignment horizontal="center"/>
    </xf>
    <xf numFmtId="44" fontId="7" fillId="3" borderId="5" xfId="1" applyFont="1" applyFill="1" applyBorder="1" applyAlignment="1" applyProtection="1">
      <alignment horizontal="center"/>
    </xf>
    <xf numFmtId="0" fontId="2" fillId="0" borderId="41" xfId="0" applyFont="1" applyBorder="1"/>
    <xf numFmtId="0" fontId="2" fillId="0" borderId="42" xfId="0" applyFont="1" applyBorder="1"/>
    <xf numFmtId="0" fontId="2" fillId="0" borderId="43" xfId="0" applyFont="1" applyBorder="1"/>
    <xf numFmtId="0" fontId="13" fillId="0" borderId="14" xfId="0" applyFont="1" applyBorder="1"/>
    <xf numFmtId="0" fontId="0" fillId="0" borderId="15" xfId="0" applyBorder="1"/>
    <xf numFmtId="0" fontId="2" fillId="0" borderId="15" xfId="0" applyFont="1" applyBorder="1" applyAlignment="1">
      <alignment horizontal="center" wrapText="1"/>
    </xf>
    <xf numFmtId="2" fontId="5" fillId="2" borderId="27" xfId="2" applyFont="1" applyFill="1" applyBorder="1" applyAlignment="1" applyProtection="1">
      <alignment horizontal="left" vertical="center" indent="1"/>
    </xf>
    <xf numFmtId="2" fontId="5" fillId="2" borderId="12" xfId="2" applyFont="1" applyFill="1" applyBorder="1" applyAlignment="1" applyProtection="1">
      <alignment horizontal="center" vertical="center"/>
    </xf>
    <xf numFmtId="2" fontId="5" fillId="2" borderId="12" xfId="2" applyFont="1" applyFill="1" applyBorder="1" applyAlignment="1" applyProtection="1">
      <alignment horizontal="center" vertical="center" wrapText="1"/>
    </xf>
    <xf numFmtId="44" fontId="5" fillId="2" borderId="12" xfId="2" applyNumberFormat="1" applyFont="1" applyFill="1" applyBorder="1" applyAlignment="1" applyProtection="1">
      <alignment horizontal="center" vertical="center" wrapText="1"/>
    </xf>
    <xf numFmtId="43" fontId="5" fillId="2" borderId="12" xfId="2" applyNumberFormat="1" applyFont="1" applyFill="1" applyBorder="1" applyAlignment="1" applyProtection="1">
      <alignment horizontal="center" vertical="center"/>
    </xf>
    <xf numFmtId="44" fontId="5" fillId="2" borderId="13" xfId="2" applyNumberFormat="1" applyFont="1" applyFill="1" applyBorder="1" applyAlignment="1" applyProtection="1">
      <alignment horizontal="center" vertical="center" wrapText="1"/>
    </xf>
    <xf numFmtId="0" fontId="7" fillId="0" borderId="19" xfId="2" applyNumberFormat="1" applyFont="1" applyFill="1" applyBorder="1" applyAlignment="1" applyProtection="1">
      <alignment horizontal="center" vertical="center"/>
    </xf>
    <xf numFmtId="2" fontId="7" fillId="0" borderId="5" xfId="2" applyFont="1" applyFill="1" applyBorder="1" applyAlignment="1" applyProtection="1">
      <alignment vertical="center"/>
    </xf>
    <xf numFmtId="44" fontId="7" fillId="0" borderId="5" xfId="1" applyFont="1" applyFill="1" applyBorder="1" applyAlignment="1" applyProtection="1">
      <alignment horizontal="center" vertical="center" wrapText="1"/>
    </xf>
    <xf numFmtId="0" fontId="7" fillId="0" borderId="5" xfId="3" applyFont="1" applyBorder="1" applyAlignment="1">
      <alignment horizontal="center" vertical="center"/>
    </xf>
    <xf numFmtId="0" fontId="7" fillId="3" borderId="19" xfId="4" applyFont="1" applyFill="1" applyBorder="1" applyAlignment="1">
      <alignment horizontal="center" vertical="center"/>
    </xf>
    <xf numFmtId="2" fontId="8" fillId="3" borderId="5" xfId="2" applyFont="1" applyFill="1" applyBorder="1" applyAlignment="1" applyProtection="1">
      <alignment vertical="center"/>
    </xf>
    <xf numFmtId="44" fontId="7" fillId="3" borderId="5" xfId="1" applyFont="1" applyFill="1" applyBorder="1" applyAlignment="1" applyProtection="1">
      <alignment horizontal="center" vertical="center" wrapText="1"/>
    </xf>
    <xf numFmtId="0" fontId="7" fillId="3" borderId="5" xfId="3" applyFont="1" applyFill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/>
    </xf>
    <xf numFmtId="0" fontId="7" fillId="0" borderId="19" xfId="3" applyFont="1" applyBorder="1" applyAlignment="1">
      <alignment horizontal="center"/>
    </xf>
    <xf numFmtId="0" fontId="7" fillId="0" borderId="5" xfId="3" applyFont="1" applyBorder="1"/>
    <xf numFmtId="0" fontId="7" fillId="0" borderId="5" xfId="3" applyFont="1" applyBorder="1" applyAlignment="1">
      <alignment horizontal="center"/>
    </xf>
    <xf numFmtId="0" fontId="7" fillId="0" borderId="19" xfId="4" applyFont="1" applyBorder="1" applyAlignment="1">
      <alignment horizontal="center" vertical="center" shrinkToFit="1"/>
    </xf>
    <xf numFmtId="1" fontId="7" fillId="0" borderId="19" xfId="0" applyNumberFormat="1" applyFont="1" applyBorder="1" applyAlignment="1">
      <alignment horizontal="center" wrapText="1"/>
    </xf>
    <xf numFmtId="0" fontId="8" fillId="0" borderId="5" xfId="0" applyFont="1" applyBorder="1" applyAlignment="1">
      <alignment horizontal="left" vertical="center" shrinkToFit="1"/>
    </xf>
    <xf numFmtId="165" fontId="7" fillId="0" borderId="5" xfId="0" applyNumberFormat="1" applyFont="1" applyBorder="1" applyAlignment="1">
      <alignment horizontal="center" vertical="center" shrinkToFit="1"/>
    </xf>
    <xf numFmtId="164" fontId="8" fillId="0" borderId="5" xfId="0" applyNumberFormat="1" applyFont="1" applyBorder="1" applyAlignment="1">
      <alignment horizontal="center"/>
    </xf>
    <xf numFmtId="0" fontId="7" fillId="0" borderId="24" xfId="4" applyFont="1" applyBorder="1" applyAlignment="1">
      <alignment horizontal="center" vertical="center"/>
    </xf>
    <xf numFmtId="2" fontId="7" fillId="0" borderId="8" xfId="2" applyFont="1" applyFill="1" applyBorder="1" applyAlignment="1" applyProtection="1">
      <alignment vertical="center"/>
    </xf>
    <xf numFmtId="2" fontId="7" fillId="0" borderId="8" xfId="2" applyFont="1" applyFill="1" applyBorder="1" applyAlignment="1" applyProtection="1">
      <alignment horizontal="center" vertical="center"/>
    </xf>
    <xf numFmtId="0" fontId="7" fillId="0" borderId="19" xfId="4" applyFont="1" applyBorder="1" applyAlignment="1">
      <alignment horizontal="center" vertical="center"/>
    </xf>
    <xf numFmtId="2" fontId="7" fillId="0" borderId="5" xfId="2" applyFont="1" applyFill="1" applyBorder="1" applyAlignment="1" applyProtection="1"/>
    <xf numFmtId="2" fontId="8" fillId="0" borderId="5" xfId="2" applyFont="1" applyFill="1" applyBorder="1" applyAlignment="1" applyProtection="1">
      <alignment vertical="center"/>
    </xf>
    <xf numFmtId="0" fontId="7" fillId="3" borderId="24" xfId="4" applyFont="1" applyFill="1" applyBorder="1" applyAlignment="1">
      <alignment horizontal="center" vertical="center"/>
    </xf>
    <xf numFmtId="2" fontId="8" fillId="3" borderId="8" xfId="2" applyFont="1" applyFill="1" applyBorder="1" applyAlignment="1" applyProtection="1">
      <alignment vertical="center"/>
    </xf>
    <xf numFmtId="2" fontId="7" fillId="3" borderId="8" xfId="2" applyFont="1" applyFill="1" applyBorder="1" applyAlignment="1" applyProtection="1">
      <alignment horizontal="center" vertical="center"/>
    </xf>
    <xf numFmtId="164" fontId="8" fillId="3" borderId="25" xfId="0" applyNumberFormat="1" applyFont="1" applyFill="1" applyBorder="1" applyAlignment="1">
      <alignment horizontal="center"/>
    </xf>
    <xf numFmtId="2" fontId="7" fillId="3" borderId="5" xfId="2" applyFont="1" applyFill="1" applyBorder="1" applyAlignment="1" applyProtection="1">
      <alignment horizontal="center" vertical="center"/>
    </xf>
    <xf numFmtId="164" fontId="8" fillId="3" borderId="20" xfId="0" applyNumberFormat="1" applyFont="1" applyFill="1" applyBorder="1" applyAlignment="1">
      <alignment horizontal="center"/>
    </xf>
    <xf numFmtId="2" fontId="8" fillId="0" borderId="1" xfId="2" applyFont="1" applyFill="1" applyBorder="1" applyAlignment="1" applyProtection="1">
      <alignment vertical="center"/>
    </xf>
    <xf numFmtId="2" fontId="8" fillId="0" borderId="8" xfId="2" applyFont="1" applyFill="1" applyBorder="1" applyAlignment="1" applyProtection="1">
      <alignment vertical="center"/>
    </xf>
    <xf numFmtId="2" fontId="8" fillId="0" borderId="6" xfId="2" applyFont="1" applyFill="1" applyBorder="1" applyAlignment="1" applyProtection="1">
      <alignment vertical="center"/>
    </xf>
    <xf numFmtId="164" fontId="8" fillId="0" borderId="28" xfId="0" applyNumberFormat="1" applyFont="1" applyBorder="1" applyAlignment="1">
      <alignment horizontal="center"/>
    </xf>
    <xf numFmtId="0" fontId="7" fillId="0" borderId="5" xfId="4" applyFont="1" applyBorder="1" applyAlignment="1">
      <alignment horizontal="center" vertical="center"/>
    </xf>
    <xf numFmtId="0" fontId="7" fillId="0" borderId="0" xfId="3" applyFont="1" applyAlignment="1">
      <alignment horizontal="center"/>
    </xf>
    <xf numFmtId="0" fontId="7" fillId="0" borderId="0" xfId="3" applyFont="1"/>
    <xf numFmtId="44" fontId="7" fillId="0" borderId="0" xfId="1" applyFont="1" applyBorder="1" applyAlignment="1" applyProtection="1">
      <alignment horizontal="center"/>
    </xf>
    <xf numFmtId="164" fontId="6" fillId="0" borderId="0" xfId="3" applyNumberFormat="1" applyFont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9" fillId="0" borderId="0" xfId="3" applyFont="1" applyAlignment="1">
      <alignment horizontal="left"/>
    </xf>
    <xf numFmtId="44" fontId="7" fillId="0" borderId="0" xfId="1" applyFont="1" applyAlignment="1" applyProtection="1">
      <alignment horizontal="center"/>
    </xf>
    <xf numFmtId="0" fontId="7" fillId="3" borderId="19" xfId="3" applyFont="1" applyFill="1" applyBorder="1" applyAlignment="1">
      <alignment horizontal="center" vertical="center" shrinkToFit="1"/>
    </xf>
    <xf numFmtId="2" fontId="7" fillId="0" borderId="5" xfId="3" applyNumberFormat="1" applyFont="1" applyBorder="1" applyAlignment="1">
      <alignment vertical="center"/>
    </xf>
    <xf numFmtId="2" fontId="7" fillId="3" borderId="5" xfId="3" applyNumberFormat="1" applyFont="1" applyFill="1" applyBorder="1" applyAlignment="1">
      <alignment horizontal="center" vertical="center"/>
    </xf>
    <xf numFmtId="0" fontId="7" fillId="0" borderId="19" xfId="3" applyFont="1" applyBorder="1" applyAlignment="1">
      <alignment horizontal="center" vertical="center" shrinkToFit="1"/>
    </xf>
    <xf numFmtId="2" fontId="7" fillId="0" borderId="5" xfId="3" applyNumberFormat="1" applyFont="1" applyBorder="1" applyAlignment="1">
      <alignment horizontal="left" vertical="center"/>
    </xf>
    <xf numFmtId="2" fontId="7" fillId="0" borderId="5" xfId="3" applyNumberFormat="1" applyFont="1" applyBorder="1" applyAlignment="1">
      <alignment horizontal="center" vertical="center"/>
    </xf>
    <xf numFmtId="0" fontId="8" fillId="0" borderId="19" xfId="4" applyFont="1" applyBorder="1" applyAlignment="1">
      <alignment horizontal="center" vertical="center"/>
    </xf>
    <xf numFmtId="44" fontId="7" fillId="0" borderId="2" xfId="1" applyFont="1" applyFill="1" applyBorder="1" applyAlignment="1" applyProtection="1">
      <alignment horizontal="center" vertical="center" wrapText="1"/>
    </xf>
    <xf numFmtId="0" fontId="8" fillId="0" borderId="19" xfId="3" applyFont="1" applyBorder="1" applyAlignment="1">
      <alignment horizontal="center"/>
    </xf>
    <xf numFmtId="2" fontId="7" fillId="0" borderId="4" xfId="2" applyFont="1" applyFill="1" applyBorder="1" applyAlignment="1" applyProtection="1">
      <alignment vertical="center"/>
    </xf>
    <xf numFmtId="165" fontId="7" fillId="0" borderId="5" xfId="3" applyNumberFormat="1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2" fontId="7" fillId="0" borderId="5" xfId="3" applyNumberFormat="1" applyFont="1" applyBorder="1"/>
    <xf numFmtId="1" fontId="7" fillId="3" borderId="24" xfId="3" applyNumberFormat="1" applyFont="1" applyFill="1" applyBorder="1" applyAlignment="1">
      <alignment horizontal="center" shrinkToFit="1"/>
    </xf>
    <xf numFmtId="2" fontId="7" fillId="3" borderId="8" xfId="3" applyNumberFormat="1" applyFont="1" applyFill="1" applyBorder="1"/>
    <xf numFmtId="2" fontId="7" fillId="3" borderId="8" xfId="3" applyNumberFormat="1" applyFont="1" applyFill="1" applyBorder="1" applyAlignment="1">
      <alignment horizontal="center" vertical="center"/>
    </xf>
    <xf numFmtId="2" fontId="7" fillId="3" borderId="5" xfId="3" applyNumberFormat="1" applyFont="1" applyFill="1" applyBorder="1" applyAlignment="1">
      <alignment horizontal="left"/>
    </xf>
    <xf numFmtId="0" fontId="7" fillId="3" borderId="19" xfId="3" applyFont="1" applyFill="1" applyBorder="1" applyAlignment="1">
      <alignment horizontal="center"/>
    </xf>
    <xf numFmtId="1" fontId="7" fillId="3" borderId="19" xfId="3" applyNumberFormat="1" applyFont="1" applyFill="1" applyBorder="1" applyAlignment="1">
      <alignment horizontal="center" shrinkToFit="1"/>
    </xf>
    <xf numFmtId="1" fontId="7" fillId="0" borderId="19" xfId="3" applyNumberFormat="1" applyFont="1" applyBorder="1" applyAlignment="1">
      <alignment horizontal="center" shrinkToFit="1"/>
    </xf>
    <xf numFmtId="2" fontId="7" fillId="0" borderId="5" xfId="3" applyNumberFormat="1" applyFont="1" applyBorder="1" applyAlignment="1">
      <alignment horizontal="left"/>
    </xf>
    <xf numFmtId="2" fontId="7" fillId="0" borderId="4" xfId="3" applyNumberFormat="1" applyFont="1" applyBorder="1" applyAlignment="1">
      <alignment horizontal="left"/>
    </xf>
    <xf numFmtId="0" fontId="8" fillId="0" borderId="0" xfId="0" applyFont="1"/>
    <xf numFmtId="0" fontId="3" fillId="0" borderId="0" xfId="0" applyFont="1"/>
    <xf numFmtId="0" fontId="3" fillId="2" borderId="0" xfId="0" applyFont="1" applyFill="1"/>
    <xf numFmtId="0" fontId="7" fillId="3" borderId="19" xfId="3" applyFont="1" applyFill="1" applyBorder="1" applyAlignment="1">
      <alignment horizontal="center" shrinkToFit="1"/>
    </xf>
    <xf numFmtId="0" fontId="7" fillId="0" borderId="5" xfId="3" applyFont="1" applyBorder="1" applyAlignment="1">
      <alignment horizontal="left"/>
    </xf>
    <xf numFmtId="164" fontId="8" fillId="0" borderId="20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44" fontId="8" fillId="0" borderId="5" xfId="7" applyNumberFormat="1" applyFont="1" applyFill="1" applyBorder="1" applyAlignment="1" applyProtection="1">
      <alignment horizontal="center" vertical="center" wrapText="1"/>
    </xf>
    <xf numFmtId="164" fontId="8" fillId="0" borderId="2" xfId="3" applyNumberFormat="1" applyFont="1" applyBorder="1" applyAlignment="1">
      <alignment horizontal="center"/>
    </xf>
    <xf numFmtId="44" fontId="7" fillId="0" borderId="1" xfId="1" applyFont="1" applyFill="1" applyBorder="1" applyAlignment="1" applyProtection="1">
      <alignment horizontal="center" vertical="center" wrapText="1"/>
    </xf>
    <xf numFmtId="2" fontId="7" fillId="0" borderId="8" xfId="3" applyNumberFormat="1" applyFont="1" applyBorder="1"/>
    <xf numFmtId="1" fontId="7" fillId="0" borderId="32" xfId="3" applyNumberFormat="1" applyFont="1" applyBorder="1" applyAlignment="1">
      <alignment horizontal="center" shrinkToFit="1"/>
    </xf>
    <xf numFmtId="2" fontId="7" fillId="0" borderId="30" xfId="3" applyNumberFormat="1" applyFont="1" applyBorder="1"/>
    <xf numFmtId="2" fontId="7" fillId="3" borderId="30" xfId="3" applyNumberFormat="1" applyFont="1" applyFill="1" applyBorder="1" applyAlignment="1">
      <alignment horizontal="center" vertical="center"/>
    </xf>
    <xf numFmtId="44" fontId="7" fillId="0" borderId="30" xfId="1" applyFont="1" applyFill="1" applyBorder="1" applyAlignment="1" applyProtection="1">
      <alignment horizontal="center" vertical="center" wrapText="1"/>
    </xf>
    <xf numFmtId="164" fontId="8" fillId="0" borderId="31" xfId="0" applyNumberFormat="1" applyFont="1" applyBorder="1" applyAlignment="1">
      <alignment horizontal="center"/>
    </xf>
    <xf numFmtId="1" fontId="7" fillId="0" borderId="0" xfId="3" applyNumberFormat="1" applyFont="1" applyAlignment="1">
      <alignment horizontal="center" shrinkToFit="1"/>
    </xf>
    <xf numFmtId="2" fontId="7" fillId="0" borderId="0" xfId="3" applyNumberFormat="1" applyFont="1"/>
    <xf numFmtId="2" fontId="7" fillId="3" borderId="0" xfId="3" applyNumberFormat="1" applyFont="1" applyFill="1" applyAlignment="1">
      <alignment horizontal="center" vertical="center"/>
    </xf>
    <xf numFmtId="44" fontId="7" fillId="0" borderId="0" xfId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0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44" fontId="8" fillId="0" borderId="20" xfId="0" applyNumberFormat="1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2" fontId="5" fillId="2" borderId="11" xfId="3" applyNumberFormat="1" applyFont="1" applyFill="1" applyBorder="1" applyAlignment="1">
      <alignment horizontal="center"/>
    </xf>
    <xf numFmtId="2" fontId="7" fillId="0" borderId="6" xfId="2" applyFont="1" applyFill="1" applyBorder="1" applyAlignment="1" applyProtection="1">
      <alignment vertical="center"/>
    </xf>
    <xf numFmtId="44" fontId="8" fillId="0" borderId="25" xfId="0" applyNumberFormat="1" applyFont="1" applyBorder="1" applyAlignment="1">
      <alignment horizontal="center" vertical="center"/>
    </xf>
    <xf numFmtId="44" fontId="0" fillId="0" borderId="0" xfId="0" applyNumberFormat="1"/>
    <xf numFmtId="2" fontId="7" fillId="0" borderId="1" xfId="2" applyFont="1" applyFill="1" applyBorder="1" applyAlignment="1" applyProtection="1">
      <alignment horizontal="center" vertical="center"/>
    </xf>
    <xf numFmtId="0" fontId="7" fillId="0" borderId="1" xfId="3" applyFont="1" applyBorder="1"/>
    <xf numFmtId="2" fontId="8" fillId="0" borderId="4" xfId="2" applyFont="1" applyFill="1" applyBorder="1" applyAlignment="1" applyProtection="1">
      <alignment vertical="center"/>
    </xf>
    <xf numFmtId="0" fontId="7" fillId="0" borderId="24" xfId="3" applyFont="1" applyBorder="1" applyAlignment="1">
      <alignment horizontal="center"/>
    </xf>
    <xf numFmtId="2" fontId="7" fillId="0" borderId="8" xfId="2" applyFont="1" applyFill="1" applyBorder="1" applyAlignment="1" applyProtection="1"/>
    <xf numFmtId="44" fontId="7" fillId="3" borderId="8" xfId="1" applyFont="1" applyFill="1" applyBorder="1" applyAlignment="1" applyProtection="1">
      <alignment horizontal="center" vertical="center"/>
    </xf>
    <xf numFmtId="2" fontId="7" fillId="0" borderId="2" xfId="2" applyFont="1" applyFill="1" applyBorder="1" applyAlignment="1" applyProtection="1"/>
    <xf numFmtId="2" fontId="7" fillId="0" borderId="2" xfId="2" applyFont="1" applyFill="1" applyBorder="1" applyAlignment="1" applyProtection="1">
      <alignment horizontal="center" vertical="center"/>
    </xf>
    <xf numFmtId="49" fontId="7" fillId="3" borderId="19" xfId="4" applyNumberFormat="1" applyFont="1" applyFill="1" applyBorder="1" applyAlignment="1">
      <alignment horizontal="center" vertical="center"/>
    </xf>
    <xf numFmtId="2" fontId="8" fillId="3" borderId="2" xfId="2" applyFont="1" applyFill="1" applyBorder="1" applyAlignment="1" applyProtection="1">
      <alignment vertical="center"/>
    </xf>
    <xf numFmtId="2" fontId="8" fillId="0" borderId="2" xfId="2" applyFont="1" applyFill="1" applyBorder="1" applyAlignment="1" applyProtection="1">
      <alignment vertical="center"/>
    </xf>
    <xf numFmtId="2" fontId="7" fillId="3" borderId="2" xfId="2" applyFont="1" applyFill="1" applyBorder="1" applyAlignment="1" applyProtection="1">
      <alignment horizontal="center" vertical="center"/>
    </xf>
    <xf numFmtId="49" fontId="7" fillId="0" borderId="19" xfId="4" applyNumberFormat="1" applyFont="1" applyBorder="1" applyAlignment="1">
      <alignment horizontal="center" vertical="center"/>
    </xf>
    <xf numFmtId="2" fontId="5" fillId="2" borderId="15" xfId="3" applyNumberFormat="1" applyFont="1" applyFill="1" applyBorder="1" applyAlignment="1">
      <alignment horizontal="left"/>
    </xf>
    <xf numFmtId="2" fontId="7" fillId="2" borderId="15" xfId="3" applyNumberFormat="1" applyFont="1" applyFill="1" applyBorder="1" applyAlignment="1">
      <alignment horizontal="left" vertical="center"/>
    </xf>
    <xf numFmtId="0" fontId="7" fillId="0" borderId="5" xfId="0" applyFont="1" applyBorder="1"/>
    <xf numFmtId="44" fontId="8" fillId="3" borderId="25" xfId="0" applyNumberFormat="1" applyFont="1" applyFill="1" applyBorder="1" applyAlignment="1">
      <alignment horizontal="center" vertical="center"/>
    </xf>
    <xf numFmtId="0" fontId="7" fillId="0" borderId="6" xfId="0" applyFont="1" applyBorder="1"/>
    <xf numFmtId="0" fontId="8" fillId="0" borderId="19" xfId="0" applyFont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44" fontId="8" fillId="3" borderId="20" xfId="0" applyNumberFormat="1" applyFont="1" applyFill="1" applyBorder="1" applyAlignment="1">
      <alignment horizontal="center" vertical="center"/>
    </xf>
    <xf numFmtId="2" fontId="7" fillId="0" borderId="19" xfId="3" applyNumberFormat="1" applyFont="1" applyBorder="1" applyAlignment="1">
      <alignment horizontal="center"/>
    </xf>
    <xf numFmtId="44" fontId="7" fillId="0" borderId="0" xfId="1" applyFont="1" applyFill="1" applyBorder="1" applyAlignment="1" applyProtection="1">
      <alignment horizontal="center" vertical="center"/>
    </xf>
    <xf numFmtId="44" fontId="8" fillId="0" borderId="0" xfId="0" applyNumberFormat="1" applyFont="1" applyAlignment="1">
      <alignment horizontal="center" vertical="center"/>
    </xf>
    <xf numFmtId="0" fontId="0" fillId="5" borderId="15" xfId="0" applyFill="1" applyBorder="1" applyProtection="1">
      <protection locked="0"/>
    </xf>
    <xf numFmtId="0" fontId="0" fillId="5" borderId="0" xfId="0" applyFill="1" applyProtection="1">
      <protection locked="0"/>
    </xf>
    <xf numFmtId="0" fontId="0" fillId="5" borderId="39" xfId="0" applyFill="1" applyBorder="1" applyProtection="1"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7" fillId="3" borderId="5" xfId="3" applyFont="1" applyFill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/>
      <protection locked="0"/>
    </xf>
    <xf numFmtId="0" fontId="7" fillId="3" borderId="8" xfId="3" applyFont="1" applyFill="1" applyBorder="1" applyAlignment="1" applyProtection="1">
      <alignment horizontal="center" vertical="center"/>
      <protection locked="0"/>
    </xf>
    <xf numFmtId="1" fontId="7" fillId="0" borderId="5" xfId="3" applyNumberFormat="1" applyFont="1" applyBorder="1" applyAlignment="1" applyProtection="1">
      <alignment horizontal="center"/>
      <protection locked="0"/>
    </xf>
    <xf numFmtId="44" fontId="8" fillId="0" borderId="5" xfId="0" applyNumberFormat="1" applyFont="1" applyBorder="1" applyAlignment="1" applyProtection="1">
      <alignment horizontal="center" vertical="center"/>
      <protection locked="0"/>
    </xf>
    <xf numFmtId="1" fontId="7" fillId="3" borderId="5" xfId="3" applyNumberFormat="1" applyFont="1" applyFill="1" applyBorder="1" applyAlignment="1" applyProtection="1">
      <alignment horizontal="center"/>
      <protection locked="0"/>
    </xf>
    <xf numFmtId="1" fontId="7" fillId="3" borderId="1" xfId="3" applyNumberFormat="1" applyFont="1" applyFill="1" applyBorder="1" applyAlignment="1" applyProtection="1">
      <alignment horizontal="center"/>
      <protection locked="0"/>
    </xf>
    <xf numFmtId="0" fontId="7" fillId="0" borderId="8" xfId="3" applyFont="1" applyBorder="1" applyAlignment="1" applyProtection="1">
      <alignment horizontal="center"/>
      <protection locked="0"/>
    </xf>
    <xf numFmtId="44" fontId="7" fillId="0" borderId="5" xfId="1" applyFont="1" applyFill="1" applyBorder="1" applyAlignment="1" applyProtection="1">
      <alignment horizontal="center"/>
    </xf>
    <xf numFmtId="164" fontId="7" fillId="0" borderId="20" xfId="0" applyNumberFormat="1" applyFont="1" applyBorder="1" applyAlignment="1">
      <alignment horizontal="center"/>
    </xf>
    <xf numFmtId="0" fontId="7" fillId="0" borderId="5" xfId="4" applyFont="1" applyBorder="1" applyAlignment="1">
      <alignment vertical="center"/>
    </xf>
    <xf numFmtId="0" fontId="6" fillId="7" borderId="34" xfId="3" applyFont="1" applyFill="1" applyBorder="1"/>
    <xf numFmtId="0" fontId="7" fillId="7" borderId="35" xfId="3" applyFont="1" applyFill="1" applyBorder="1" applyAlignment="1">
      <alignment horizontal="center"/>
    </xf>
    <xf numFmtId="164" fontId="7" fillId="7" borderId="34" xfId="3" applyNumberFormat="1" applyFont="1" applyFill="1" applyBorder="1" applyAlignment="1">
      <alignment horizontal="center" wrapText="1"/>
    </xf>
    <xf numFmtId="164" fontId="7" fillId="7" borderId="34" xfId="3" applyNumberFormat="1" applyFont="1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7" borderId="36" xfId="0" applyFill="1" applyBorder="1"/>
    <xf numFmtId="0" fontId="6" fillId="7" borderId="0" xfId="3" applyFont="1" applyFill="1"/>
    <xf numFmtId="0" fontId="7" fillId="7" borderId="0" xfId="3" applyFont="1" applyFill="1" applyAlignment="1">
      <alignment horizontal="center"/>
    </xf>
    <xf numFmtId="44" fontId="7" fillId="7" borderId="0" xfId="1" applyFont="1" applyFill="1" applyBorder="1" applyAlignment="1" applyProtection="1">
      <alignment horizontal="center"/>
    </xf>
    <xf numFmtId="164" fontId="9" fillId="7" borderId="22" xfId="3" applyNumberFormat="1" applyFont="1" applyFill="1" applyBorder="1" applyAlignment="1">
      <alignment horizontal="center"/>
    </xf>
    <xf numFmtId="0" fontId="6" fillId="8" borderId="7" xfId="3" applyFont="1" applyFill="1" applyBorder="1"/>
    <xf numFmtId="0" fontId="7" fillId="8" borderId="7" xfId="3" applyFont="1" applyFill="1" applyBorder="1" applyAlignment="1">
      <alignment horizontal="center"/>
    </xf>
    <xf numFmtId="44" fontId="7" fillId="8" borderId="7" xfId="1" applyFont="1" applyFill="1" applyBorder="1" applyAlignment="1" applyProtection="1">
      <alignment horizontal="center"/>
    </xf>
    <xf numFmtId="164" fontId="7" fillId="8" borderId="7" xfId="3" applyNumberFormat="1" applyFont="1" applyFill="1" applyBorder="1" applyAlignment="1">
      <alignment horizontal="center"/>
    </xf>
    <xf numFmtId="164" fontId="9" fillId="8" borderId="22" xfId="3" applyNumberFormat="1" applyFont="1" applyFill="1" applyBorder="1" applyAlignment="1">
      <alignment horizontal="center"/>
    </xf>
    <xf numFmtId="0" fontId="6" fillId="9" borderId="7" xfId="3" applyFont="1" applyFill="1" applyBorder="1"/>
    <xf numFmtId="0" fontId="7" fillId="9" borderId="7" xfId="3" applyFont="1" applyFill="1" applyBorder="1" applyAlignment="1">
      <alignment horizontal="center"/>
    </xf>
    <xf numFmtId="44" fontId="7" fillId="9" borderId="7" xfId="1" applyFont="1" applyFill="1" applyBorder="1" applyAlignment="1" applyProtection="1">
      <alignment horizontal="center"/>
    </xf>
    <xf numFmtId="164" fontId="7" fillId="9" borderId="7" xfId="3" applyNumberFormat="1" applyFont="1" applyFill="1" applyBorder="1" applyAlignment="1">
      <alignment horizontal="center"/>
    </xf>
    <xf numFmtId="164" fontId="9" fillId="9" borderId="22" xfId="3" applyNumberFormat="1" applyFont="1" applyFill="1" applyBorder="1" applyAlignment="1">
      <alignment horizontal="center"/>
    </xf>
    <xf numFmtId="0" fontId="6" fillId="10" borderId="7" xfId="3" applyFont="1" applyFill="1" applyBorder="1"/>
    <xf numFmtId="0" fontId="7" fillId="10" borderId="7" xfId="3" applyFont="1" applyFill="1" applyBorder="1" applyAlignment="1">
      <alignment horizontal="center"/>
    </xf>
    <xf numFmtId="44" fontId="7" fillId="10" borderId="7" xfId="1" applyFont="1" applyFill="1" applyBorder="1" applyAlignment="1" applyProtection="1">
      <alignment horizontal="center"/>
    </xf>
    <xf numFmtId="164" fontId="7" fillId="10" borderId="7" xfId="3" applyNumberFormat="1" applyFont="1" applyFill="1" applyBorder="1" applyAlignment="1">
      <alignment horizontal="center"/>
    </xf>
    <xf numFmtId="164" fontId="9" fillId="10" borderId="22" xfId="3" applyNumberFormat="1" applyFont="1" applyFill="1" applyBorder="1" applyAlignment="1">
      <alignment horizontal="center"/>
    </xf>
    <xf numFmtId="0" fontId="6" fillId="11" borderId="7" xfId="3" applyFont="1" applyFill="1" applyBorder="1"/>
    <xf numFmtId="0" fontId="7" fillId="11" borderId="7" xfId="3" applyFont="1" applyFill="1" applyBorder="1" applyAlignment="1">
      <alignment horizontal="center"/>
    </xf>
    <xf numFmtId="44" fontId="7" fillId="11" borderId="7" xfId="1" applyFont="1" applyFill="1" applyBorder="1" applyAlignment="1" applyProtection="1">
      <alignment horizontal="center"/>
    </xf>
    <xf numFmtId="164" fontId="7" fillId="11" borderId="7" xfId="3" applyNumberFormat="1" applyFont="1" applyFill="1" applyBorder="1" applyAlignment="1">
      <alignment horizontal="center"/>
    </xf>
    <xf numFmtId="164" fontId="9" fillId="11" borderId="22" xfId="3" applyNumberFormat="1" applyFont="1" applyFill="1" applyBorder="1" applyAlignment="1">
      <alignment horizontal="center"/>
    </xf>
    <xf numFmtId="0" fontId="6" fillId="6" borderId="7" xfId="3" applyFont="1" applyFill="1" applyBorder="1"/>
    <xf numFmtId="0" fontId="7" fillId="6" borderId="7" xfId="3" applyFont="1" applyFill="1" applyBorder="1" applyAlignment="1">
      <alignment horizontal="center"/>
    </xf>
    <xf numFmtId="44" fontId="7" fillId="6" borderId="7" xfId="1" applyFont="1" applyFill="1" applyBorder="1" applyAlignment="1" applyProtection="1">
      <alignment horizontal="center"/>
    </xf>
    <xf numFmtId="164" fontId="7" fillId="6" borderId="7" xfId="3" applyNumberFormat="1" applyFont="1" applyFill="1" applyBorder="1" applyAlignment="1">
      <alignment horizontal="center"/>
    </xf>
    <xf numFmtId="164" fontId="7" fillId="6" borderId="22" xfId="3" applyNumberFormat="1" applyFont="1" applyFill="1" applyBorder="1" applyAlignment="1">
      <alignment horizontal="center"/>
    </xf>
    <xf numFmtId="0" fontId="6" fillId="12" borderId="3" xfId="3" applyFont="1" applyFill="1" applyBorder="1"/>
    <xf numFmtId="2" fontId="7" fillId="12" borderId="3" xfId="2" applyFont="1" applyFill="1" applyBorder="1" applyAlignment="1" applyProtection="1">
      <alignment horizontal="center" vertical="center"/>
    </xf>
    <xf numFmtId="0" fontId="7" fillId="12" borderId="3" xfId="3" applyFont="1" applyFill="1" applyBorder="1" applyAlignment="1">
      <alignment horizontal="center" vertical="center"/>
    </xf>
    <xf numFmtId="164" fontId="7" fillId="12" borderId="3" xfId="0" applyNumberFormat="1" applyFont="1" applyFill="1" applyBorder="1" applyAlignment="1">
      <alignment horizontal="center"/>
    </xf>
    <xf numFmtId="164" fontId="7" fillId="12" borderId="18" xfId="0" applyNumberFormat="1" applyFont="1" applyFill="1" applyBorder="1" applyAlignment="1">
      <alignment horizontal="center"/>
    </xf>
    <xf numFmtId="2" fontId="5" fillId="13" borderId="3" xfId="3" applyNumberFormat="1" applyFont="1" applyFill="1" applyBorder="1"/>
    <xf numFmtId="2" fontId="11" fillId="13" borderId="2" xfId="2" applyFont="1" applyFill="1" applyBorder="1" applyAlignment="1" applyProtection="1">
      <alignment horizontal="left" vertical="center"/>
    </xf>
    <xf numFmtId="44" fontId="11" fillId="13" borderId="3" xfId="1" applyFont="1" applyFill="1" applyBorder="1" applyAlignment="1" applyProtection="1">
      <alignment horizontal="left" vertical="center" wrapText="1"/>
    </xf>
    <xf numFmtId="0" fontId="3" fillId="13" borderId="3" xfId="0" applyFont="1" applyFill="1" applyBorder="1" applyAlignment="1">
      <alignment horizontal="center"/>
    </xf>
    <xf numFmtId="0" fontId="3" fillId="13" borderId="18" xfId="0" applyFont="1" applyFill="1" applyBorder="1"/>
    <xf numFmtId="0" fontId="11" fillId="0" borderId="0" xfId="3" applyFont="1"/>
    <xf numFmtId="2" fontId="11" fillId="13" borderId="3" xfId="2" applyFont="1" applyFill="1" applyBorder="1" applyAlignment="1" applyProtection="1">
      <alignment horizontal="left" vertical="center"/>
    </xf>
    <xf numFmtId="44" fontId="11" fillId="13" borderId="7" xfId="1" applyFont="1" applyFill="1" applyBorder="1" applyAlignment="1" applyProtection="1">
      <alignment horizontal="left" vertical="center" wrapText="1"/>
    </xf>
    <xf numFmtId="1" fontId="11" fillId="13" borderId="7" xfId="2" applyNumberFormat="1" applyFont="1" applyFill="1" applyBorder="1" applyAlignment="1" applyProtection="1">
      <alignment horizontal="center"/>
    </xf>
    <xf numFmtId="164" fontId="11" fillId="13" borderId="25" xfId="0" applyNumberFormat="1" applyFont="1" applyFill="1" applyBorder="1" applyAlignment="1">
      <alignment horizontal="center"/>
    </xf>
    <xf numFmtId="0" fontId="5" fillId="13" borderId="3" xfId="3" applyFont="1" applyFill="1" applyBorder="1" applyAlignment="1">
      <alignment horizontal="left"/>
    </xf>
    <xf numFmtId="2" fontId="11" fillId="13" borderId="3" xfId="3" applyNumberFormat="1" applyFont="1" applyFill="1" applyBorder="1" applyAlignment="1">
      <alignment horizontal="center" vertical="center"/>
    </xf>
    <xf numFmtId="44" fontId="11" fillId="13" borderId="0" xfId="1" applyFont="1" applyFill="1" applyBorder="1" applyAlignment="1" applyProtection="1">
      <alignment horizontal="center"/>
    </xf>
    <xf numFmtId="1" fontId="11" fillId="13" borderId="0" xfId="5" applyNumberFormat="1" applyFont="1" applyFill="1" applyBorder="1" applyAlignment="1" applyProtection="1">
      <alignment horizontal="center"/>
    </xf>
    <xf numFmtId="164" fontId="11" fillId="13" borderId="20" xfId="0" applyNumberFormat="1" applyFont="1" applyFill="1" applyBorder="1" applyAlignment="1">
      <alignment horizontal="center"/>
    </xf>
    <xf numFmtId="0" fontId="5" fillId="13" borderId="10" xfId="3" applyFont="1" applyFill="1" applyBorder="1" applyAlignment="1">
      <alignment horizontal="left"/>
    </xf>
    <xf numFmtId="2" fontId="11" fillId="13" borderId="10" xfId="3" applyNumberFormat="1" applyFont="1" applyFill="1" applyBorder="1" applyAlignment="1">
      <alignment horizontal="center" vertical="center"/>
    </xf>
    <xf numFmtId="164" fontId="11" fillId="13" borderId="28" xfId="0" applyNumberFormat="1" applyFont="1" applyFill="1" applyBorder="1" applyAlignment="1">
      <alignment horizontal="center"/>
    </xf>
    <xf numFmtId="164" fontId="11" fillId="13" borderId="29" xfId="0" applyNumberFormat="1" applyFont="1" applyFill="1" applyBorder="1" applyAlignment="1">
      <alignment horizontal="center"/>
    </xf>
    <xf numFmtId="44" fontId="11" fillId="13" borderId="3" xfId="1" applyFont="1" applyFill="1" applyBorder="1" applyAlignment="1" applyProtection="1">
      <alignment horizontal="center"/>
    </xf>
    <xf numFmtId="1" fontId="11" fillId="13" borderId="3" xfId="5" applyNumberFormat="1" applyFont="1" applyFill="1" applyBorder="1" applyAlignment="1" applyProtection="1">
      <alignment horizontal="center"/>
    </xf>
    <xf numFmtId="43" fontId="11" fillId="13" borderId="18" xfId="5" applyNumberFormat="1" applyFont="1" applyFill="1" applyBorder="1" applyAlignment="1" applyProtection="1">
      <alignment horizontal="center"/>
    </xf>
    <xf numFmtId="0" fontId="5" fillId="13" borderId="0" xfId="3" applyFont="1" applyFill="1" applyAlignment="1">
      <alignment horizontal="left"/>
    </xf>
    <xf numFmtId="2" fontId="11" fillId="13" borderId="0" xfId="3" applyNumberFormat="1" applyFont="1" applyFill="1" applyAlignment="1">
      <alignment horizontal="center" vertical="center"/>
    </xf>
    <xf numFmtId="0" fontId="5" fillId="13" borderId="7" xfId="3" applyFont="1" applyFill="1" applyBorder="1" applyAlignment="1">
      <alignment horizontal="left"/>
    </xf>
    <xf numFmtId="2" fontId="11" fillId="13" borderId="7" xfId="3" applyNumberFormat="1" applyFont="1" applyFill="1" applyBorder="1" applyAlignment="1">
      <alignment horizontal="center" vertical="center"/>
    </xf>
    <xf numFmtId="0" fontId="5" fillId="13" borderId="3" xfId="3" applyFont="1" applyFill="1" applyBorder="1"/>
    <xf numFmtId="0" fontId="11" fillId="13" borderId="3" xfId="3" applyFont="1" applyFill="1" applyBorder="1" applyAlignment="1">
      <alignment horizontal="center"/>
    </xf>
    <xf numFmtId="164" fontId="11" fillId="13" borderId="3" xfId="3" applyNumberFormat="1" applyFont="1" applyFill="1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6" fillId="7" borderId="17" xfId="3" applyFont="1" applyFill="1" applyBorder="1"/>
    <xf numFmtId="0" fontId="6" fillId="7" borderId="3" xfId="3" applyFont="1" applyFill="1" applyBorder="1"/>
    <xf numFmtId="2" fontId="7" fillId="7" borderId="3" xfId="2" applyFont="1" applyFill="1" applyBorder="1" applyAlignment="1" applyProtection="1">
      <alignment horizontal="center" vertical="center"/>
    </xf>
    <xf numFmtId="44" fontId="7" fillId="7" borderId="3" xfId="1" applyFont="1" applyFill="1" applyBorder="1" applyAlignment="1" applyProtection="1">
      <alignment horizontal="center" vertical="center" wrapText="1"/>
    </xf>
    <xf numFmtId="0" fontId="7" fillId="7" borderId="3" xfId="3" applyFont="1" applyFill="1" applyBorder="1" applyAlignment="1">
      <alignment horizontal="center" vertical="center"/>
    </xf>
    <xf numFmtId="164" fontId="7" fillId="7" borderId="18" xfId="0" applyNumberFormat="1" applyFont="1" applyFill="1" applyBorder="1" applyAlignment="1">
      <alignment horizontal="center"/>
    </xf>
    <xf numFmtId="0" fontId="5" fillId="2" borderId="12" xfId="3" applyFont="1" applyFill="1" applyBorder="1" applyAlignment="1">
      <alignment horizontal="center" vertical="center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30" xfId="0" applyFont="1" applyBorder="1" applyAlignment="1" applyProtection="1">
      <alignment horizontal="center"/>
      <protection locked="0"/>
    </xf>
    <xf numFmtId="44" fontId="7" fillId="3" borderId="1" xfId="1" applyFont="1" applyFill="1" applyBorder="1" applyAlignment="1" applyProtection="1">
      <alignment horizontal="center"/>
    </xf>
    <xf numFmtId="0" fontId="7" fillId="3" borderId="1" xfId="3" applyFont="1" applyFill="1" applyBorder="1" applyAlignment="1" applyProtection="1">
      <alignment horizontal="center" vertical="center"/>
      <protection locked="0"/>
    </xf>
    <xf numFmtId="44" fontId="8" fillId="3" borderId="28" xfId="0" applyNumberFormat="1" applyFont="1" applyFill="1" applyBorder="1" applyAlignment="1">
      <alignment horizontal="center" vertical="center"/>
    </xf>
    <xf numFmtId="1" fontId="7" fillId="0" borderId="19" xfId="3" applyNumberFormat="1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165" fontId="7" fillId="0" borderId="6" xfId="3" applyNumberFormat="1" applyFont="1" applyBorder="1" applyAlignment="1">
      <alignment horizontal="center" vertical="center"/>
    </xf>
    <xf numFmtId="0" fontId="7" fillId="0" borderId="8" xfId="3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6" fontId="2" fillId="0" borderId="0" xfId="0" applyNumberFormat="1" applyFont="1" applyAlignment="1">
      <alignment horizontal="left"/>
    </xf>
    <xf numFmtId="0" fontId="7" fillId="0" borderId="1" xfId="3" applyFont="1" applyBorder="1" applyAlignment="1" applyProtection="1">
      <alignment horizontal="center" vertical="center"/>
      <protection locked="0"/>
    </xf>
    <xf numFmtId="0" fontId="7" fillId="0" borderId="1" xfId="3" applyFont="1" applyBorder="1" applyAlignment="1">
      <alignment horizontal="center"/>
    </xf>
    <xf numFmtId="0" fontId="7" fillId="0" borderId="5" xfId="4" applyFont="1" applyBorder="1" applyAlignment="1">
      <alignment horizontal="left"/>
    </xf>
    <xf numFmtId="1" fontId="7" fillId="0" borderId="24" xfId="3" applyNumberFormat="1" applyFont="1" applyBorder="1" applyAlignment="1">
      <alignment horizontal="center" shrinkToFit="1"/>
    </xf>
    <xf numFmtId="2" fontId="7" fillId="0" borderId="8" xfId="3" applyNumberFormat="1" applyFont="1" applyBorder="1" applyAlignment="1">
      <alignment horizontal="center" vertical="center"/>
    </xf>
    <xf numFmtId="1" fontId="7" fillId="0" borderId="1" xfId="3" applyNumberFormat="1" applyFont="1" applyBorder="1" applyAlignment="1" applyProtection="1">
      <alignment horizontal="center"/>
      <protection locked="0"/>
    </xf>
    <xf numFmtId="1" fontId="7" fillId="0" borderId="44" xfId="3" applyNumberFormat="1" applyFont="1" applyBorder="1" applyAlignment="1">
      <alignment horizontal="center" shrinkToFit="1"/>
    </xf>
    <xf numFmtId="2" fontId="7" fillId="0" borderId="45" xfId="3" applyNumberFormat="1" applyFont="1" applyBorder="1"/>
    <xf numFmtId="2" fontId="7" fillId="0" borderId="45" xfId="3" applyNumberFormat="1" applyFont="1" applyBorder="1" applyAlignment="1">
      <alignment horizontal="center" vertical="center"/>
    </xf>
    <xf numFmtId="0" fontId="7" fillId="0" borderId="19" xfId="3" applyFont="1" applyBorder="1" applyAlignment="1">
      <alignment horizontal="center" shrinkToFit="1"/>
    </xf>
    <xf numFmtId="0" fontId="7" fillId="0" borderId="26" xfId="4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/>
    </xf>
    <xf numFmtId="2" fontId="8" fillId="0" borderId="5" xfId="3" applyNumberFormat="1" applyFont="1" applyBorder="1" applyAlignment="1">
      <alignment horizontal="left" vertical="center"/>
    </xf>
    <xf numFmtId="0" fontId="7" fillId="0" borderId="5" xfId="4" applyFont="1" applyBorder="1" applyAlignment="1">
      <alignment horizontal="center" vertical="center" shrinkToFit="1"/>
    </xf>
    <xf numFmtId="164" fontId="16" fillId="7" borderId="16" xfId="0" applyNumberFormat="1" applyFont="1" applyFill="1" applyBorder="1" applyAlignment="1">
      <alignment horizontal="center"/>
    </xf>
    <xf numFmtId="0" fontId="6" fillId="14" borderId="0" xfId="3" applyFont="1" applyFill="1"/>
    <xf numFmtId="0" fontId="7" fillId="14" borderId="0" xfId="3" applyFont="1" applyFill="1" applyAlignment="1">
      <alignment horizontal="center"/>
    </xf>
    <xf numFmtId="44" fontId="7" fillId="14" borderId="0" xfId="1" applyFont="1" applyFill="1" applyBorder="1" applyAlignment="1" applyProtection="1">
      <alignment horizontal="center"/>
    </xf>
    <xf numFmtId="164" fontId="9" fillId="14" borderId="22" xfId="3" applyNumberFormat="1" applyFont="1" applyFill="1" applyBorder="1" applyAlignment="1">
      <alignment horizontal="center"/>
    </xf>
    <xf numFmtId="0" fontId="6" fillId="15" borderId="7" xfId="3" applyFont="1" applyFill="1" applyBorder="1"/>
    <xf numFmtId="0" fontId="7" fillId="15" borderId="7" xfId="3" applyFont="1" applyFill="1" applyBorder="1" applyAlignment="1">
      <alignment horizontal="center"/>
    </xf>
    <xf numFmtId="44" fontId="7" fillId="15" borderId="7" xfId="1" applyFont="1" applyFill="1" applyBorder="1" applyAlignment="1" applyProtection="1">
      <alignment horizontal="center"/>
    </xf>
    <xf numFmtId="164" fontId="7" fillId="15" borderId="7" xfId="3" applyNumberFormat="1" applyFont="1" applyFill="1" applyBorder="1" applyAlignment="1">
      <alignment horizontal="center"/>
    </xf>
    <xf numFmtId="164" fontId="9" fillId="15" borderId="22" xfId="3" applyNumberFormat="1" applyFont="1" applyFill="1" applyBorder="1" applyAlignment="1">
      <alignment horizontal="center"/>
    </xf>
    <xf numFmtId="0" fontId="6" fillId="16" borderId="7" xfId="3" applyFont="1" applyFill="1" applyBorder="1"/>
    <xf numFmtId="0" fontId="7" fillId="16" borderId="7" xfId="3" applyFont="1" applyFill="1" applyBorder="1" applyAlignment="1">
      <alignment horizontal="center"/>
    </xf>
    <xf numFmtId="44" fontId="7" fillId="16" borderId="7" xfId="1" applyFont="1" applyFill="1" applyBorder="1" applyAlignment="1" applyProtection="1">
      <alignment horizontal="center"/>
    </xf>
    <xf numFmtId="164" fontId="7" fillId="16" borderId="7" xfId="3" applyNumberFormat="1" applyFont="1" applyFill="1" applyBorder="1" applyAlignment="1">
      <alignment horizontal="center"/>
    </xf>
    <xf numFmtId="164" fontId="9" fillId="16" borderId="22" xfId="3" applyNumberFormat="1" applyFont="1" applyFill="1" applyBorder="1" applyAlignment="1">
      <alignment horizontal="center"/>
    </xf>
    <xf numFmtId="44" fontId="7" fillId="0" borderId="20" xfId="0" applyNumberFormat="1" applyFont="1" applyBorder="1" applyAlignment="1">
      <alignment horizontal="center" vertical="center"/>
    </xf>
    <xf numFmtId="0" fontId="18" fillId="0" borderId="0" xfId="0" applyFont="1"/>
    <xf numFmtId="0" fontId="7" fillId="0" borderId="5" xfId="2" applyNumberFormat="1" applyFont="1" applyFill="1" applyBorder="1" applyAlignment="1" applyProtection="1">
      <alignment horizontal="center" vertical="center"/>
    </xf>
    <xf numFmtId="164" fontId="7" fillId="0" borderId="5" xfId="0" applyNumberFormat="1" applyFont="1" applyBorder="1" applyAlignment="1">
      <alignment horizontal="center"/>
    </xf>
    <xf numFmtId="0" fontId="7" fillId="0" borderId="24" xfId="3" applyFont="1" applyBorder="1" applyAlignment="1">
      <alignment horizontal="center" vertical="center"/>
    </xf>
    <xf numFmtId="0" fontId="7" fillId="0" borderId="6" xfId="3" applyFont="1" applyBorder="1"/>
    <xf numFmtId="44" fontId="7" fillId="0" borderId="25" xfId="0" applyNumberFormat="1" applyFont="1" applyBorder="1" applyAlignment="1">
      <alignment horizontal="center" vertical="center"/>
    </xf>
    <xf numFmtId="0" fontId="6" fillId="7" borderId="7" xfId="3" applyFont="1" applyFill="1" applyBorder="1"/>
    <xf numFmtId="0" fontId="7" fillId="7" borderId="6" xfId="3" applyFont="1" applyFill="1" applyBorder="1" applyAlignment="1">
      <alignment horizontal="center"/>
    </xf>
    <xf numFmtId="164" fontId="7" fillId="7" borderId="7" xfId="3" applyNumberFormat="1" applyFont="1" applyFill="1" applyBorder="1" applyAlignment="1">
      <alignment horizontal="center" wrapText="1"/>
    </xf>
    <xf numFmtId="164" fontId="7" fillId="7" borderId="7" xfId="3" applyNumberFormat="1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22" xfId="0" applyFill="1" applyBorder="1"/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2" fillId="7" borderId="14" xfId="0" applyFont="1" applyFill="1" applyBorder="1" applyAlignment="1">
      <alignment horizontal="center"/>
    </xf>
    <xf numFmtId="0" fontId="12" fillId="7" borderId="15" xfId="0" applyFont="1" applyFill="1" applyBorder="1" applyAlignment="1">
      <alignment horizontal="center"/>
    </xf>
    <xf numFmtId="0" fontId="5" fillId="13" borderId="5" xfId="3" applyFont="1" applyFill="1" applyBorder="1" applyAlignment="1">
      <alignment horizontal="left"/>
    </xf>
    <xf numFmtId="0" fontId="5" fillId="13" borderId="17" xfId="3" applyFont="1" applyFill="1" applyBorder="1" applyAlignment="1">
      <alignment horizontal="left"/>
    </xf>
    <xf numFmtId="0" fontId="5" fillId="13" borderId="3" xfId="3" applyFont="1" applyFill="1" applyBorder="1" applyAlignment="1">
      <alignment horizontal="left"/>
    </xf>
    <xf numFmtId="0" fontId="5" fillId="13" borderId="23" xfId="3" applyFont="1" applyFill="1" applyBorder="1" applyAlignment="1">
      <alignment horizontal="left"/>
    </xf>
    <xf numFmtId="0" fontId="5" fillId="13" borderId="7" xfId="3" applyFont="1" applyFill="1" applyBorder="1" applyAlignment="1">
      <alignment horizontal="left"/>
    </xf>
    <xf numFmtId="0" fontId="5" fillId="13" borderId="47" xfId="3" applyFont="1" applyFill="1" applyBorder="1" applyAlignment="1">
      <alignment horizontal="left"/>
    </xf>
    <xf numFmtId="0" fontId="5" fillId="13" borderId="10" xfId="3" applyFont="1" applyFill="1" applyBorder="1" applyAlignment="1">
      <alignment horizontal="left"/>
    </xf>
    <xf numFmtId="0" fontId="5" fillId="2" borderId="9" xfId="3" applyFont="1" applyFill="1" applyBorder="1" applyAlignment="1">
      <alignment horizontal="center" vertical="center"/>
    </xf>
    <xf numFmtId="0" fontId="5" fillId="2" borderId="11" xfId="3" applyFont="1" applyFill="1" applyBorder="1" applyAlignment="1">
      <alignment horizontal="center" vertical="center"/>
    </xf>
    <xf numFmtId="0" fontId="0" fillId="5" borderId="21" xfId="0" applyFill="1" applyBorder="1" applyAlignment="1" applyProtection="1">
      <alignment vertical="top" wrapText="1"/>
      <protection locked="0"/>
    </xf>
    <xf numFmtId="0" fontId="0" fillId="5" borderId="0" xfId="0" applyFill="1" applyAlignment="1" applyProtection="1">
      <alignment vertical="top" wrapText="1"/>
      <protection locked="0"/>
    </xf>
    <xf numFmtId="0" fontId="0" fillId="5" borderId="37" xfId="0" applyFill="1" applyBorder="1" applyAlignment="1" applyProtection="1">
      <alignment vertical="top" wrapText="1"/>
      <protection locked="0"/>
    </xf>
    <xf numFmtId="0" fontId="0" fillId="5" borderId="38" xfId="0" applyFill="1" applyBorder="1" applyAlignment="1" applyProtection="1">
      <alignment vertical="top" wrapText="1"/>
      <protection locked="0"/>
    </xf>
    <xf numFmtId="0" fontId="0" fillId="5" borderId="39" xfId="0" applyFill="1" applyBorder="1" applyAlignment="1" applyProtection="1">
      <alignment vertical="top" wrapText="1"/>
      <protection locked="0"/>
    </xf>
    <xf numFmtId="0" fontId="0" fillId="5" borderId="40" xfId="0" applyFill="1" applyBorder="1" applyAlignment="1" applyProtection="1">
      <alignment vertical="top" wrapText="1"/>
      <protection locked="0"/>
    </xf>
    <xf numFmtId="0" fontId="6" fillId="12" borderId="17" xfId="3" applyFont="1" applyFill="1" applyBorder="1"/>
    <xf numFmtId="0" fontId="6" fillId="12" borderId="3" xfId="3" applyFont="1" applyFill="1" applyBorder="1"/>
    <xf numFmtId="0" fontId="6" fillId="7" borderId="33" xfId="3" applyFont="1" applyFill="1" applyBorder="1"/>
    <xf numFmtId="0" fontId="6" fillId="7" borderId="34" xfId="3" applyFont="1" applyFill="1" applyBorder="1"/>
    <xf numFmtId="0" fontId="6" fillId="7" borderId="21" xfId="3" applyFont="1" applyFill="1" applyBorder="1"/>
    <xf numFmtId="0" fontId="6" fillId="7" borderId="0" xfId="3" applyFont="1" applyFill="1"/>
    <xf numFmtId="0" fontId="6" fillId="8" borderId="23" xfId="3" applyFont="1" applyFill="1" applyBorder="1"/>
    <xf numFmtId="0" fontId="6" fillId="8" borderId="7" xfId="3" applyFont="1" applyFill="1" applyBorder="1"/>
    <xf numFmtId="0" fontId="6" fillId="9" borderId="23" xfId="3" applyFont="1" applyFill="1" applyBorder="1"/>
    <xf numFmtId="0" fontId="6" fillId="9" borderId="7" xfId="3" applyFont="1" applyFill="1" applyBorder="1"/>
    <xf numFmtId="0" fontId="6" fillId="15" borderId="23" xfId="3" applyFont="1" applyFill="1" applyBorder="1"/>
    <xf numFmtId="0" fontId="6" fillId="15" borderId="7" xfId="3" applyFont="1" applyFill="1" applyBorder="1"/>
    <xf numFmtId="0" fontId="6" fillId="6" borderId="17" xfId="3" applyFont="1" applyFill="1" applyBorder="1"/>
    <xf numFmtId="0" fontId="6" fillId="6" borderId="3" xfId="3" applyFont="1" applyFill="1" applyBorder="1"/>
    <xf numFmtId="0" fontId="6" fillId="11" borderId="23" xfId="3" applyFont="1" applyFill="1" applyBorder="1"/>
    <xf numFmtId="0" fontId="6" fillId="11" borderId="7" xfId="3" applyFont="1" applyFill="1" applyBorder="1"/>
    <xf numFmtId="0" fontId="6" fillId="14" borderId="21" xfId="3" applyFont="1" applyFill="1" applyBorder="1"/>
    <xf numFmtId="0" fontId="6" fillId="14" borderId="0" xfId="3" applyFont="1" applyFill="1"/>
    <xf numFmtId="0" fontId="5" fillId="10" borderId="23" xfId="3" applyFont="1" applyFill="1" applyBorder="1"/>
    <xf numFmtId="0" fontId="5" fillId="10" borderId="7" xfId="3" applyFont="1" applyFill="1" applyBorder="1"/>
    <xf numFmtId="0" fontId="5" fillId="16" borderId="23" xfId="3" applyFont="1" applyFill="1" applyBorder="1"/>
    <xf numFmtId="0" fontId="5" fillId="16" borderId="7" xfId="3" applyFont="1" applyFill="1" applyBorder="1"/>
    <xf numFmtId="0" fontId="6" fillId="7" borderId="23" xfId="3" applyFont="1" applyFill="1" applyBorder="1"/>
    <xf numFmtId="0" fontId="6" fillId="7" borderId="7" xfId="3" applyFont="1" applyFill="1" applyBorder="1"/>
    <xf numFmtId="0" fontId="5" fillId="13" borderId="3" xfId="3" applyFont="1" applyFill="1" applyBorder="1"/>
    <xf numFmtId="2" fontId="5" fillId="2" borderId="14" xfId="3" applyNumberFormat="1" applyFont="1" applyFill="1" applyBorder="1" applyAlignment="1">
      <alignment horizontal="left"/>
    </xf>
    <xf numFmtId="2" fontId="5" fillId="2" borderId="46" xfId="3" applyNumberFormat="1" applyFont="1" applyFill="1" applyBorder="1" applyAlignment="1">
      <alignment horizontal="left"/>
    </xf>
    <xf numFmtId="2" fontId="5" fillId="2" borderId="9" xfId="3" applyNumberFormat="1" applyFont="1" applyFill="1" applyBorder="1" applyAlignment="1">
      <alignment horizontal="left"/>
    </xf>
    <xf numFmtId="2" fontId="5" fillId="2" borderId="11" xfId="3" applyNumberFormat="1" applyFont="1" applyFill="1" applyBorder="1" applyAlignment="1">
      <alignment horizontal="left"/>
    </xf>
    <xf numFmtId="0" fontId="6" fillId="6" borderId="47" xfId="3" applyFont="1" applyFill="1" applyBorder="1" applyAlignment="1">
      <alignment horizontal="left"/>
    </xf>
    <xf numFmtId="0" fontId="6" fillId="6" borderId="10" xfId="3" applyFont="1" applyFill="1" applyBorder="1" applyAlignment="1">
      <alignment horizontal="left"/>
    </xf>
    <xf numFmtId="2" fontId="5" fillId="13" borderId="17" xfId="3" applyNumberFormat="1" applyFont="1" applyFill="1" applyBorder="1"/>
    <xf numFmtId="2" fontId="5" fillId="13" borderId="3" xfId="3" applyNumberFormat="1" applyFont="1" applyFill="1" applyBorder="1"/>
  </cellXfs>
  <cellStyles count="9">
    <cellStyle name="Accent5" xfId="7" builtinId="45"/>
    <cellStyle name="Currency" xfId="1" builtinId="4"/>
    <cellStyle name="Currency 2" xfId="5" xr:uid="{00000000-0005-0000-0000-000002000000}"/>
    <cellStyle name="Currency 4 2" xfId="6" xr:uid="{00000000-0005-0000-0000-000003000000}"/>
    <cellStyle name="Normal" xfId="0" builtinId="0"/>
    <cellStyle name="Normal 2" xfId="8" xr:uid="{ACD760F7-B219-40DC-A758-4AB21C352A15}"/>
    <cellStyle name="Normal 2 4" xfId="3" xr:uid="{00000000-0005-0000-0000-000005000000}"/>
    <cellStyle name="Normal_Sheet1" xfId="4" xr:uid="{00000000-0005-0000-0000-000006000000}"/>
    <cellStyle name="normal_Sheet1_1" xfId="2" xr:uid="{00000000-0005-0000-0000-000007000000}"/>
  </cellStyles>
  <dxfs count="0"/>
  <tableStyles count="0" defaultTableStyle="TableStyleMedium2" defaultPivotStyle="PivotStyleLight16"/>
  <colors>
    <mruColors>
      <color rgb="FF5B6770"/>
      <color rgb="FF211261"/>
      <color rgb="FF8E3A80"/>
      <color rgb="FF5E93DB"/>
      <color rgb="FF333F48"/>
      <color rgb="FFFB637E"/>
      <color rgb="FF97999B"/>
      <color rgb="FFFF9015"/>
      <color rgb="FF651D32"/>
      <color rgb="FF00BF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3"/>
  <sheetViews>
    <sheetView showGridLines="0" tabSelected="1" view="pageBreakPreview" topLeftCell="A28" zoomScale="80" zoomScaleNormal="80" zoomScaleSheetLayoutView="80" zoomScalePageLayoutView="90" workbookViewId="0">
      <selection activeCell="E41" sqref="E41"/>
    </sheetView>
  </sheetViews>
  <sheetFormatPr defaultColWidth="8.81640625" defaultRowHeight="14.5" x14ac:dyDescent="0.35"/>
  <cols>
    <col min="1" max="1" width="15.453125" customWidth="1"/>
    <col min="2" max="2" width="57.54296875" customWidth="1"/>
    <col min="3" max="3" width="45.1796875" customWidth="1"/>
    <col min="4" max="4" width="16.81640625" customWidth="1"/>
    <col min="5" max="5" width="12.81640625" bestFit="1" customWidth="1"/>
    <col min="6" max="6" width="14.453125" customWidth="1"/>
    <col min="7" max="7" width="13.81640625" style="60" customWidth="1"/>
    <col min="8" max="8" width="12.54296875" customWidth="1"/>
  </cols>
  <sheetData>
    <row r="1" spans="1:8" x14ac:dyDescent="0.35">
      <c r="A1" s="9" t="s">
        <v>0</v>
      </c>
      <c r="B1" s="146"/>
      <c r="C1" s="292" t="s">
        <v>1</v>
      </c>
      <c r="D1" s="293"/>
      <c r="E1" s="293"/>
      <c r="F1" s="293"/>
      <c r="G1" s="293"/>
      <c r="H1" s="294"/>
    </row>
    <row r="2" spans="1:8" x14ac:dyDescent="0.35">
      <c r="A2" s="10" t="s">
        <v>2</v>
      </c>
      <c r="B2" s="147"/>
      <c r="C2" s="308"/>
      <c r="D2" s="309"/>
      <c r="E2" s="309"/>
      <c r="F2" s="309"/>
      <c r="G2" s="309"/>
      <c r="H2" s="310"/>
    </row>
    <row r="3" spans="1:8" x14ac:dyDescent="0.35">
      <c r="A3" s="10" t="s">
        <v>3</v>
      </c>
      <c r="B3" s="147"/>
      <c r="C3" s="308"/>
      <c r="D3" s="309"/>
      <c r="E3" s="309"/>
      <c r="F3" s="309"/>
      <c r="G3" s="309"/>
      <c r="H3" s="310"/>
    </row>
    <row r="4" spans="1:8" ht="15" thickBot="1" x14ac:dyDescent="0.4">
      <c r="A4" s="11" t="s">
        <v>4</v>
      </c>
      <c r="B4" s="148"/>
      <c r="C4" s="311"/>
      <c r="D4" s="312"/>
      <c r="E4" s="312"/>
      <c r="F4" s="312"/>
      <c r="G4" s="312"/>
      <c r="H4" s="313"/>
    </row>
    <row r="5" spans="1:8" ht="48.75" customHeight="1" thickBot="1" x14ac:dyDescent="0.5">
      <c r="A5" s="12" t="s">
        <v>5</v>
      </c>
      <c r="B5" s="13"/>
      <c r="C5" s="13"/>
      <c r="D5" s="14" t="s">
        <v>612</v>
      </c>
      <c r="E5" s="297"/>
      <c r="F5" s="298"/>
      <c r="G5" s="298"/>
      <c r="H5" s="264">
        <f>SUM(H245+G362)</f>
        <v>0</v>
      </c>
    </row>
    <row r="6" spans="1:8" ht="51.5" thickBot="1" x14ac:dyDescent="0.4">
      <c r="A6" s="15" t="s">
        <v>6</v>
      </c>
      <c r="B6" s="16"/>
      <c r="C6" s="17" t="s">
        <v>7</v>
      </c>
      <c r="D6" s="16" t="s">
        <v>8</v>
      </c>
      <c r="E6" s="18" t="s">
        <v>540</v>
      </c>
      <c r="F6" s="18" t="s">
        <v>541</v>
      </c>
      <c r="G6" s="19" t="s">
        <v>9</v>
      </c>
      <c r="H6" s="20" t="s">
        <v>10</v>
      </c>
    </row>
    <row r="7" spans="1:8" ht="17" x14ac:dyDescent="0.4">
      <c r="A7" s="316" t="s">
        <v>590</v>
      </c>
      <c r="B7" s="317"/>
      <c r="C7" s="161"/>
      <c r="D7" s="162"/>
      <c r="E7" s="163"/>
      <c r="F7" s="164"/>
      <c r="G7" s="165"/>
      <c r="H7" s="166"/>
    </row>
    <row r="8" spans="1:8" ht="17" x14ac:dyDescent="0.4">
      <c r="A8" s="24" t="s">
        <v>588</v>
      </c>
      <c r="B8" s="31" t="s">
        <v>587</v>
      </c>
      <c r="C8" s="31" t="s">
        <v>589</v>
      </c>
      <c r="D8" s="69" t="s">
        <v>14</v>
      </c>
      <c r="E8" s="2">
        <v>483</v>
      </c>
      <c r="F8" s="23">
        <f>SUM(E8)</f>
        <v>483</v>
      </c>
      <c r="G8" s="149"/>
      <c r="H8" s="159">
        <f t="shared" ref="H8:H18" si="0">SUM(F8*G8)</f>
        <v>0</v>
      </c>
    </row>
    <row r="9" spans="1:8" ht="17" x14ac:dyDescent="0.4">
      <c r="A9" s="24" t="s">
        <v>593</v>
      </c>
      <c r="B9" s="31" t="s">
        <v>599</v>
      </c>
      <c r="C9" s="31" t="s">
        <v>595</v>
      </c>
      <c r="D9" s="69" t="s">
        <v>14</v>
      </c>
      <c r="E9" s="2">
        <v>1090</v>
      </c>
      <c r="F9" s="23">
        <f>SUM(E9)</f>
        <v>1090</v>
      </c>
      <c r="G9" s="149"/>
      <c r="H9" s="159">
        <f t="shared" ref="H9:H10" si="1">SUM(F9*G9)</f>
        <v>0</v>
      </c>
    </row>
    <row r="10" spans="1:8" ht="17" x14ac:dyDescent="0.4">
      <c r="A10" s="24" t="s">
        <v>594</v>
      </c>
      <c r="B10" s="31" t="s">
        <v>600</v>
      </c>
      <c r="C10" s="31" t="s">
        <v>596</v>
      </c>
      <c r="D10" s="69" t="s">
        <v>14</v>
      </c>
      <c r="E10" s="2">
        <v>890</v>
      </c>
      <c r="F10" s="23">
        <f>SUM(E10)</f>
        <v>890</v>
      </c>
      <c r="G10" s="149"/>
      <c r="H10" s="159">
        <f t="shared" si="1"/>
        <v>0</v>
      </c>
    </row>
    <row r="11" spans="1:8" ht="17" x14ac:dyDescent="0.4">
      <c r="A11" s="24">
        <v>6853</v>
      </c>
      <c r="B11" s="31" t="s">
        <v>601</v>
      </c>
      <c r="C11" s="31" t="s">
        <v>602</v>
      </c>
      <c r="D11" s="69" t="s">
        <v>14</v>
      </c>
      <c r="E11" s="2">
        <v>250</v>
      </c>
      <c r="F11" s="23">
        <f>SUM(E11)</f>
        <v>250</v>
      </c>
      <c r="G11" s="149"/>
      <c r="H11" s="159">
        <f t="shared" ref="H11" si="2">SUM(F11*G11)</f>
        <v>0</v>
      </c>
    </row>
    <row r="12" spans="1:8" ht="17" x14ac:dyDescent="0.4">
      <c r="A12" s="336" t="s">
        <v>11</v>
      </c>
      <c r="B12" s="337"/>
      <c r="C12" s="286"/>
      <c r="D12" s="287"/>
      <c r="E12" s="288"/>
      <c r="F12" s="289"/>
      <c r="G12" s="290"/>
      <c r="H12" s="291"/>
    </row>
    <row r="13" spans="1:8" ht="17" x14ac:dyDescent="0.4">
      <c r="A13" s="21">
        <v>111472</v>
      </c>
      <c r="B13" s="22" t="s">
        <v>12</v>
      </c>
      <c r="C13" s="22" t="s">
        <v>13</v>
      </c>
      <c r="D13" s="1" t="s">
        <v>14</v>
      </c>
      <c r="E13" s="23">
        <v>24.75</v>
      </c>
      <c r="F13" s="23">
        <f>ROUNDDOWN(E13*88%,2)</f>
        <v>21.78</v>
      </c>
      <c r="G13" s="149"/>
      <c r="H13" s="159">
        <f t="shared" si="0"/>
        <v>0</v>
      </c>
    </row>
    <row r="14" spans="1:8" ht="17" x14ac:dyDescent="0.4">
      <c r="A14" s="21">
        <v>111488</v>
      </c>
      <c r="B14" s="22" t="s">
        <v>536</v>
      </c>
      <c r="C14" s="160" t="s">
        <v>536</v>
      </c>
      <c r="D14" s="1" t="s">
        <v>14</v>
      </c>
      <c r="E14" s="23">
        <v>39</v>
      </c>
      <c r="F14" s="23">
        <f t="shared" ref="F14:F18" si="3">ROUNDDOWN(E14*88%,2)</f>
        <v>34.32</v>
      </c>
      <c r="G14" s="149"/>
      <c r="H14" s="159">
        <f t="shared" si="0"/>
        <v>0</v>
      </c>
    </row>
    <row r="15" spans="1:8" ht="17" x14ac:dyDescent="0.4">
      <c r="A15" s="21">
        <v>111388</v>
      </c>
      <c r="B15" s="160" t="s">
        <v>15</v>
      </c>
      <c r="C15" s="160" t="s">
        <v>16</v>
      </c>
      <c r="D15" s="1" t="s">
        <v>14</v>
      </c>
      <c r="E15" s="23">
        <v>19.75</v>
      </c>
      <c r="F15" s="23">
        <f t="shared" si="3"/>
        <v>17.38</v>
      </c>
      <c r="G15" s="149"/>
      <c r="H15" s="159">
        <f t="shared" si="0"/>
        <v>0</v>
      </c>
    </row>
    <row r="16" spans="1:8" ht="17" x14ac:dyDescent="0.4">
      <c r="A16" s="21">
        <v>111403</v>
      </c>
      <c r="B16" s="160" t="s">
        <v>17</v>
      </c>
      <c r="C16" s="160" t="s">
        <v>17</v>
      </c>
      <c r="D16" s="1" t="s">
        <v>14</v>
      </c>
      <c r="E16" s="23">
        <v>34</v>
      </c>
      <c r="F16" s="23">
        <f t="shared" si="3"/>
        <v>29.92</v>
      </c>
      <c r="G16" s="149"/>
      <c r="H16" s="159">
        <f t="shared" si="0"/>
        <v>0</v>
      </c>
    </row>
    <row r="17" spans="1:15" ht="17" x14ac:dyDescent="0.4">
      <c r="A17" s="41">
        <v>111370</v>
      </c>
      <c r="B17" s="43" t="s">
        <v>18</v>
      </c>
      <c r="C17" s="43" t="s">
        <v>19</v>
      </c>
      <c r="D17" s="1" t="s">
        <v>14</v>
      </c>
      <c r="E17" s="23">
        <v>19.75</v>
      </c>
      <c r="F17" s="23">
        <f t="shared" si="3"/>
        <v>17.38</v>
      </c>
      <c r="G17" s="149"/>
      <c r="H17" s="29">
        <f t="shared" si="0"/>
        <v>0</v>
      </c>
    </row>
    <row r="18" spans="1:15" ht="17" x14ac:dyDescent="0.4">
      <c r="A18" s="21">
        <v>111448</v>
      </c>
      <c r="B18" s="160" t="s">
        <v>20</v>
      </c>
      <c r="C18" s="160" t="s">
        <v>21</v>
      </c>
      <c r="D18" s="1" t="s">
        <v>14</v>
      </c>
      <c r="E18" s="23">
        <v>14.75</v>
      </c>
      <c r="F18" s="23">
        <f t="shared" si="3"/>
        <v>12.98</v>
      </c>
      <c r="G18" s="149"/>
      <c r="H18" s="159">
        <f t="shared" si="0"/>
        <v>0</v>
      </c>
    </row>
    <row r="19" spans="1:15" ht="17" x14ac:dyDescent="0.4">
      <c r="A19" s="21">
        <v>111450</v>
      </c>
      <c r="B19" s="160" t="s">
        <v>22</v>
      </c>
      <c r="C19" s="160" t="s">
        <v>23</v>
      </c>
      <c r="D19" s="1" t="s">
        <v>14</v>
      </c>
      <c r="E19" s="23">
        <v>24.75</v>
      </c>
      <c r="F19" s="23">
        <f>ROUNDDOWN(E19*88%,2)</f>
        <v>21.78</v>
      </c>
      <c r="G19" s="149"/>
      <c r="H19" s="159">
        <f t="shared" ref="H19" si="4">SUM(F19*G19)</f>
        <v>0</v>
      </c>
    </row>
    <row r="20" spans="1:15" ht="17" x14ac:dyDescent="0.4">
      <c r="A20" s="330" t="s">
        <v>24</v>
      </c>
      <c r="B20" s="331"/>
      <c r="C20" s="265"/>
      <c r="D20" s="266"/>
      <c r="E20" s="267"/>
      <c r="F20" s="267"/>
      <c r="G20" s="266"/>
      <c r="H20" s="268"/>
    </row>
    <row r="21" spans="1:15" ht="17" x14ac:dyDescent="0.4">
      <c r="A21" s="21">
        <v>301243</v>
      </c>
      <c r="B21" s="160" t="s">
        <v>558</v>
      </c>
      <c r="C21" s="160" t="s">
        <v>558</v>
      </c>
      <c r="D21" s="1" t="s">
        <v>14</v>
      </c>
      <c r="E21" s="23">
        <v>29.5</v>
      </c>
      <c r="F21" s="23">
        <f>ROUNDDOWN(E21*88%,2)</f>
        <v>25.96</v>
      </c>
      <c r="G21" s="149"/>
      <c r="H21" s="159">
        <f t="shared" ref="H21" si="5">SUM(F21*G21)</f>
        <v>0</v>
      </c>
    </row>
    <row r="22" spans="1:15" ht="17" x14ac:dyDescent="0.4">
      <c r="A22" s="21">
        <v>301142</v>
      </c>
      <c r="B22" s="160" t="s">
        <v>25</v>
      </c>
      <c r="C22" s="160" t="s">
        <v>26</v>
      </c>
      <c r="D22" s="1" t="s">
        <v>14</v>
      </c>
      <c r="E22" s="23">
        <v>47</v>
      </c>
      <c r="F22" s="23">
        <f>ROUNDDOWN(E22*88%,2)</f>
        <v>41.36</v>
      </c>
      <c r="G22" s="149"/>
      <c r="H22" s="159">
        <f t="shared" ref="H22" si="6">SUM(F22*G22)</f>
        <v>0</v>
      </c>
    </row>
    <row r="23" spans="1:15" ht="17" x14ac:dyDescent="0.4">
      <c r="A23" s="281">
        <v>301244</v>
      </c>
      <c r="B23" s="160" t="s">
        <v>570</v>
      </c>
      <c r="C23" s="160" t="s">
        <v>568</v>
      </c>
      <c r="D23" s="1" t="s">
        <v>14</v>
      </c>
      <c r="E23" s="23">
        <v>64</v>
      </c>
      <c r="F23" s="23">
        <f>ROUNDDOWN(E23*88%,2)</f>
        <v>56.32</v>
      </c>
      <c r="G23" s="149"/>
      <c r="H23" s="282">
        <f t="shared" ref="H23" si="7">SUM(F23*G23)</f>
        <v>0</v>
      </c>
    </row>
    <row r="24" spans="1:15" ht="17" x14ac:dyDescent="0.4">
      <c r="A24" s="281">
        <v>301246</v>
      </c>
      <c r="B24" s="160" t="s">
        <v>597</v>
      </c>
      <c r="C24" s="160" t="s">
        <v>574</v>
      </c>
      <c r="D24" s="1" t="s">
        <v>14</v>
      </c>
      <c r="E24" s="23">
        <v>33</v>
      </c>
      <c r="F24" s="23">
        <f>ROUNDDOWN(E24*88%,2)</f>
        <v>29.04</v>
      </c>
      <c r="G24" s="149"/>
      <c r="H24" s="282">
        <f t="shared" ref="H24" si="8">SUM(F24*G24)</f>
        <v>0</v>
      </c>
    </row>
    <row r="25" spans="1:15" ht="17" x14ac:dyDescent="0.4">
      <c r="A25" s="318" t="s">
        <v>537</v>
      </c>
      <c r="B25" s="319"/>
      <c r="C25" s="167"/>
      <c r="D25" s="168"/>
      <c r="E25" s="169"/>
      <c r="F25" s="169"/>
      <c r="G25" s="168"/>
      <c r="H25" s="170"/>
      <c r="O25" t="s">
        <v>534</v>
      </c>
    </row>
    <row r="26" spans="1:15" ht="17" x14ac:dyDescent="0.4">
      <c r="A26" s="30">
        <v>111051</v>
      </c>
      <c r="B26" s="31" t="s">
        <v>27</v>
      </c>
      <c r="C26" s="31" t="s">
        <v>28</v>
      </c>
      <c r="D26" s="32" t="s">
        <v>29</v>
      </c>
      <c r="E26" s="23">
        <v>24.5</v>
      </c>
      <c r="F26" s="23">
        <f>ROUNDDOWN(E26*88%,2)</f>
        <v>21.56</v>
      </c>
      <c r="G26" s="151"/>
      <c r="H26" s="29">
        <f t="shared" ref="H26:H60" si="9">SUM(F26*G26)</f>
        <v>0</v>
      </c>
    </row>
    <row r="27" spans="1:15" ht="17" x14ac:dyDescent="0.4">
      <c r="A27" s="30">
        <v>811051</v>
      </c>
      <c r="B27" s="31" t="s">
        <v>30</v>
      </c>
      <c r="C27" s="31" t="s">
        <v>31</v>
      </c>
      <c r="D27" s="32" t="s">
        <v>32</v>
      </c>
      <c r="E27" s="23">
        <v>39.5</v>
      </c>
      <c r="F27" s="23">
        <f>ROUNDDOWN(E27*88%,2)</f>
        <v>34.76</v>
      </c>
      <c r="G27" s="151"/>
      <c r="H27" s="29">
        <f t="shared" si="9"/>
        <v>0</v>
      </c>
    </row>
    <row r="28" spans="1:15" ht="17" x14ac:dyDescent="0.4">
      <c r="A28" s="30">
        <v>111458</v>
      </c>
      <c r="B28" s="31" t="s">
        <v>33</v>
      </c>
      <c r="C28" s="31" t="s">
        <v>34</v>
      </c>
      <c r="D28" s="32" t="s">
        <v>35</v>
      </c>
      <c r="E28" s="23">
        <v>24.5</v>
      </c>
      <c r="F28" s="23">
        <f>ROUNDDOWN(E28*88%,2)</f>
        <v>21.56</v>
      </c>
      <c r="G28" s="151"/>
      <c r="H28" s="29">
        <f t="shared" si="9"/>
        <v>0</v>
      </c>
    </row>
    <row r="29" spans="1:15" ht="17" x14ac:dyDescent="0.4">
      <c r="A29" s="33">
        <v>101106</v>
      </c>
      <c r="B29" s="22" t="s">
        <v>36</v>
      </c>
      <c r="C29" s="22" t="s">
        <v>37</v>
      </c>
      <c r="D29" s="1" t="s">
        <v>38</v>
      </c>
      <c r="E29" s="23">
        <v>36</v>
      </c>
      <c r="F29" s="23">
        <f t="shared" ref="F29:F60" si="10">ROUNDDOWN(E29*88%,2)</f>
        <v>31.68</v>
      </c>
      <c r="G29" s="149"/>
      <c r="H29" s="29">
        <f t="shared" si="9"/>
        <v>0</v>
      </c>
    </row>
    <row r="30" spans="1:15" ht="17" x14ac:dyDescent="0.4">
      <c r="A30" s="33">
        <v>101104</v>
      </c>
      <c r="B30" s="22" t="s">
        <v>36</v>
      </c>
      <c r="C30" s="22" t="s">
        <v>39</v>
      </c>
      <c r="D30" s="1" t="s">
        <v>40</v>
      </c>
      <c r="E30" s="23">
        <v>24</v>
      </c>
      <c r="F30" s="23">
        <f t="shared" si="10"/>
        <v>21.12</v>
      </c>
      <c r="G30" s="149"/>
      <c r="H30" s="29">
        <f t="shared" si="9"/>
        <v>0</v>
      </c>
    </row>
    <row r="31" spans="1:15" ht="17" x14ac:dyDescent="0.4">
      <c r="A31" s="33">
        <v>111439</v>
      </c>
      <c r="B31" s="22" t="s">
        <v>41</v>
      </c>
      <c r="C31" s="22" t="s">
        <v>42</v>
      </c>
      <c r="D31" s="1" t="s">
        <v>29</v>
      </c>
      <c r="E31" s="23">
        <v>19.5</v>
      </c>
      <c r="F31" s="23">
        <f t="shared" si="10"/>
        <v>17.16</v>
      </c>
      <c r="G31" s="149"/>
      <c r="H31" s="29">
        <f t="shared" si="9"/>
        <v>0</v>
      </c>
    </row>
    <row r="32" spans="1:15" ht="17" x14ac:dyDescent="0.4">
      <c r="A32" s="33">
        <v>811439</v>
      </c>
      <c r="B32" s="22" t="s">
        <v>41</v>
      </c>
      <c r="C32" s="22" t="s">
        <v>43</v>
      </c>
      <c r="D32" s="1" t="s">
        <v>32</v>
      </c>
      <c r="E32" s="23">
        <v>31.5</v>
      </c>
      <c r="F32" s="23">
        <f t="shared" si="10"/>
        <v>27.72</v>
      </c>
      <c r="G32" s="149"/>
      <c r="H32" s="29">
        <f t="shared" si="9"/>
        <v>0</v>
      </c>
    </row>
    <row r="33" spans="1:8" ht="17" x14ac:dyDescent="0.4">
      <c r="A33" s="33">
        <v>111326</v>
      </c>
      <c r="B33" s="22" t="s">
        <v>44</v>
      </c>
      <c r="C33" s="22" t="s">
        <v>45</v>
      </c>
      <c r="D33" s="1" t="s">
        <v>29</v>
      </c>
      <c r="E33" s="23">
        <v>24</v>
      </c>
      <c r="F33" s="23">
        <f t="shared" si="10"/>
        <v>21.12</v>
      </c>
      <c r="G33" s="149"/>
      <c r="H33" s="29">
        <f t="shared" si="9"/>
        <v>0</v>
      </c>
    </row>
    <row r="34" spans="1:8" ht="17" x14ac:dyDescent="0.4">
      <c r="A34" s="33">
        <v>111334</v>
      </c>
      <c r="B34" s="22" t="s">
        <v>44</v>
      </c>
      <c r="C34" s="22" t="s">
        <v>46</v>
      </c>
      <c r="D34" s="1" t="s">
        <v>47</v>
      </c>
      <c r="E34" s="23">
        <v>36</v>
      </c>
      <c r="F34" s="23">
        <f t="shared" si="10"/>
        <v>31.68</v>
      </c>
      <c r="G34" s="149"/>
      <c r="H34" s="29">
        <f t="shared" si="9"/>
        <v>0</v>
      </c>
    </row>
    <row r="35" spans="1:8" ht="17" x14ac:dyDescent="0.4">
      <c r="A35" s="33">
        <v>111512</v>
      </c>
      <c r="B35" s="22" t="s">
        <v>603</v>
      </c>
      <c r="C35" s="22" t="s">
        <v>604</v>
      </c>
      <c r="D35" s="1" t="s">
        <v>29</v>
      </c>
      <c r="E35" s="23">
        <v>24.5</v>
      </c>
      <c r="F35" s="23">
        <f t="shared" si="10"/>
        <v>21.56</v>
      </c>
      <c r="G35" s="149"/>
      <c r="H35" s="29">
        <f t="shared" si="9"/>
        <v>0</v>
      </c>
    </row>
    <row r="36" spans="1:8" ht="17" x14ac:dyDescent="0.4">
      <c r="A36" s="33">
        <v>811512</v>
      </c>
      <c r="B36" s="22" t="s">
        <v>603</v>
      </c>
      <c r="C36" s="22" t="s">
        <v>605</v>
      </c>
      <c r="D36" s="1" t="s">
        <v>32</v>
      </c>
      <c r="E36" s="23">
        <v>39.5</v>
      </c>
      <c r="F36" s="23">
        <f t="shared" si="10"/>
        <v>34.76</v>
      </c>
      <c r="G36" s="149"/>
      <c r="H36" s="29">
        <f t="shared" si="9"/>
        <v>0</v>
      </c>
    </row>
    <row r="37" spans="1:8" ht="17" x14ac:dyDescent="0.4">
      <c r="A37" s="33">
        <v>111474</v>
      </c>
      <c r="B37" s="22" t="s">
        <v>48</v>
      </c>
      <c r="C37" s="22" t="s">
        <v>49</v>
      </c>
      <c r="D37" s="1" t="s">
        <v>40</v>
      </c>
      <c r="E37" s="23">
        <v>29.5</v>
      </c>
      <c r="F37" s="23">
        <f t="shared" si="10"/>
        <v>25.96</v>
      </c>
      <c r="G37" s="149"/>
      <c r="H37" s="29">
        <f t="shared" si="9"/>
        <v>0</v>
      </c>
    </row>
    <row r="38" spans="1:8" ht="17" x14ac:dyDescent="0.4">
      <c r="A38" s="33">
        <v>111455</v>
      </c>
      <c r="B38" s="22" t="s">
        <v>50</v>
      </c>
      <c r="C38" s="22" t="s">
        <v>51</v>
      </c>
      <c r="D38" s="1" t="s">
        <v>52</v>
      </c>
      <c r="E38" s="23">
        <v>34.5</v>
      </c>
      <c r="F38" s="23">
        <f t="shared" si="10"/>
        <v>30.36</v>
      </c>
      <c r="G38" s="149"/>
      <c r="H38" s="29">
        <f t="shared" si="9"/>
        <v>0</v>
      </c>
    </row>
    <row r="39" spans="1:8" ht="17" x14ac:dyDescent="0.4">
      <c r="A39" s="33">
        <v>811455</v>
      </c>
      <c r="B39" s="22" t="s">
        <v>53</v>
      </c>
      <c r="C39" s="22" t="s">
        <v>54</v>
      </c>
      <c r="D39" s="1" t="s">
        <v>55</v>
      </c>
      <c r="E39" s="23">
        <v>49.5</v>
      </c>
      <c r="F39" s="23">
        <f t="shared" ref="F39" si="11">ROUNDDOWN(E39*88%,2)</f>
        <v>43.56</v>
      </c>
      <c r="G39" s="149"/>
      <c r="H39" s="29">
        <f t="shared" ref="H39" si="12">SUM(F39*G39)</f>
        <v>0</v>
      </c>
    </row>
    <row r="40" spans="1:8" ht="17" x14ac:dyDescent="0.4">
      <c r="A40" s="33">
        <v>110616</v>
      </c>
      <c r="B40" s="22" t="s">
        <v>56</v>
      </c>
      <c r="C40" s="22" t="s">
        <v>57</v>
      </c>
      <c r="D40" s="1" t="s">
        <v>40</v>
      </c>
      <c r="E40" s="23">
        <v>23.5</v>
      </c>
      <c r="F40" s="23">
        <f t="shared" si="10"/>
        <v>20.68</v>
      </c>
      <c r="G40" s="149"/>
      <c r="H40" s="29">
        <f t="shared" si="9"/>
        <v>0</v>
      </c>
    </row>
    <row r="41" spans="1:8" ht="17" x14ac:dyDescent="0.4">
      <c r="A41" s="33">
        <v>111249</v>
      </c>
      <c r="B41" s="22" t="s">
        <v>58</v>
      </c>
      <c r="C41" s="22" t="s">
        <v>59</v>
      </c>
      <c r="D41" s="1" t="s">
        <v>60</v>
      </c>
      <c r="E41" s="23">
        <v>34.5</v>
      </c>
      <c r="F41" s="23">
        <f t="shared" si="10"/>
        <v>30.36</v>
      </c>
      <c r="G41" s="149"/>
      <c r="H41" s="29">
        <f t="shared" si="9"/>
        <v>0</v>
      </c>
    </row>
    <row r="42" spans="1:8" ht="17" x14ac:dyDescent="0.4">
      <c r="A42" s="33">
        <v>111429</v>
      </c>
      <c r="B42" s="22" t="s">
        <v>61</v>
      </c>
      <c r="C42" s="22" t="s">
        <v>62</v>
      </c>
      <c r="D42" s="1" t="s">
        <v>60</v>
      </c>
      <c r="E42" s="23">
        <v>31</v>
      </c>
      <c r="F42" s="23">
        <f t="shared" si="10"/>
        <v>27.28</v>
      </c>
      <c r="G42" s="149"/>
      <c r="H42" s="29">
        <f t="shared" si="9"/>
        <v>0</v>
      </c>
    </row>
    <row r="43" spans="1:8" ht="17" x14ac:dyDescent="0.4">
      <c r="A43" s="33">
        <v>111453</v>
      </c>
      <c r="B43" s="22" t="s">
        <v>63</v>
      </c>
      <c r="C43" s="22" t="s">
        <v>64</v>
      </c>
      <c r="D43" s="1" t="s">
        <v>65</v>
      </c>
      <c r="E43" s="23">
        <v>34.5</v>
      </c>
      <c r="F43" s="23">
        <f t="shared" si="10"/>
        <v>30.36</v>
      </c>
      <c r="G43" s="149"/>
      <c r="H43" s="29">
        <f t="shared" si="9"/>
        <v>0</v>
      </c>
    </row>
    <row r="44" spans="1:8" ht="17" x14ac:dyDescent="0.4">
      <c r="A44" s="33">
        <v>111059</v>
      </c>
      <c r="B44" s="22" t="s">
        <v>66</v>
      </c>
      <c r="C44" s="22" t="s">
        <v>67</v>
      </c>
      <c r="D44" s="1" t="s">
        <v>68</v>
      </c>
      <c r="E44" s="23">
        <v>41</v>
      </c>
      <c r="F44" s="23">
        <f t="shared" si="10"/>
        <v>36.08</v>
      </c>
      <c r="G44" s="149"/>
      <c r="H44" s="29">
        <f t="shared" si="9"/>
        <v>0</v>
      </c>
    </row>
    <row r="45" spans="1:8" ht="17" x14ac:dyDescent="0.4">
      <c r="A45" s="33">
        <v>111064</v>
      </c>
      <c r="B45" s="22" t="s">
        <v>66</v>
      </c>
      <c r="C45" s="22" t="s">
        <v>69</v>
      </c>
      <c r="D45" s="1" t="s">
        <v>70</v>
      </c>
      <c r="E45" s="23">
        <v>24.5</v>
      </c>
      <c r="F45" s="23">
        <f t="shared" si="10"/>
        <v>21.56</v>
      </c>
      <c r="G45" s="149"/>
      <c r="H45" s="29">
        <f t="shared" si="9"/>
        <v>0</v>
      </c>
    </row>
    <row r="46" spans="1:8" ht="17" x14ac:dyDescent="0.4">
      <c r="A46" s="33">
        <v>111323</v>
      </c>
      <c r="B46" s="22" t="s">
        <v>72</v>
      </c>
      <c r="C46" s="22" t="s">
        <v>73</v>
      </c>
      <c r="D46" s="1" t="s">
        <v>68</v>
      </c>
      <c r="E46" s="23">
        <v>41</v>
      </c>
      <c r="F46" s="23">
        <f t="shared" si="10"/>
        <v>36.08</v>
      </c>
      <c r="G46" s="149"/>
      <c r="H46" s="29">
        <f t="shared" si="9"/>
        <v>0</v>
      </c>
    </row>
    <row r="47" spans="1:8" ht="17" x14ac:dyDescent="0.4">
      <c r="A47" s="33">
        <v>111324</v>
      </c>
      <c r="B47" s="22" t="s">
        <v>72</v>
      </c>
      <c r="C47" s="22" t="s">
        <v>74</v>
      </c>
      <c r="D47" s="1" t="s">
        <v>70</v>
      </c>
      <c r="E47" s="23">
        <v>24.5</v>
      </c>
      <c r="F47" s="23">
        <f t="shared" si="10"/>
        <v>21.56</v>
      </c>
      <c r="G47" s="149"/>
      <c r="H47" s="29">
        <f t="shared" si="9"/>
        <v>0</v>
      </c>
    </row>
    <row r="48" spans="1:8" ht="17" x14ac:dyDescent="0.4">
      <c r="A48" s="33">
        <v>111327</v>
      </c>
      <c r="B48" s="22" t="s">
        <v>75</v>
      </c>
      <c r="C48" s="22" t="s">
        <v>76</v>
      </c>
      <c r="D48" s="1" t="s">
        <v>68</v>
      </c>
      <c r="E48" s="23">
        <v>41</v>
      </c>
      <c r="F48" s="23">
        <f t="shared" si="10"/>
        <v>36.08</v>
      </c>
      <c r="G48" s="149"/>
      <c r="H48" s="29">
        <f t="shared" si="9"/>
        <v>0</v>
      </c>
    </row>
    <row r="49" spans="1:8" ht="17" x14ac:dyDescent="0.4">
      <c r="A49" s="33">
        <v>111328</v>
      </c>
      <c r="B49" s="22" t="s">
        <v>75</v>
      </c>
      <c r="C49" s="22" t="s">
        <v>77</v>
      </c>
      <c r="D49" s="1" t="s">
        <v>70</v>
      </c>
      <c r="E49" s="23">
        <v>24.5</v>
      </c>
      <c r="F49" s="23">
        <f t="shared" si="10"/>
        <v>21.56</v>
      </c>
      <c r="G49" s="149"/>
      <c r="H49" s="29">
        <f t="shared" si="9"/>
        <v>0</v>
      </c>
    </row>
    <row r="50" spans="1:8" ht="17" x14ac:dyDescent="0.4">
      <c r="A50" s="33">
        <v>111461</v>
      </c>
      <c r="B50" s="22" t="s">
        <v>78</v>
      </c>
      <c r="C50" s="22" t="s">
        <v>79</v>
      </c>
      <c r="D50" s="1" t="s">
        <v>55</v>
      </c>
      <c r="E50" s="23">
        <v>34.5</v>
      </c>
      <c r="F50" s="23">
        <f t="shared" si="10"/>
        <v>30.36</v>
      </c>
      <c r="G50" s="149"/>
      <c r="H50" s="29">
        <f t="shared" si="9"/>
        <v>0</v>
      </c>
    </row>
    <row r="51" spans="1:8" ht="17" x14ac:dyDescent="0.4">
      <c r="A51" s="34">
        <v>111279</v>
      </c>
      <c r="B51" s="35" t="s">
        <v>81</v>
      </c>
      <c r="C51" s="35" t="s">
        <v>82</v>
      </c>
      <c r="D51" s="36" t="s">
        <v>70</v>
      </c>
      <c r="E51" s="23">
        <v>44.5</v>
      </c>
      <c r="F51" s="23">
        <f t="shared" si="10"/>
        <v>39.159999999999997</v>
      </c>
      <c r="G51" s="149"/>
      <c r="H51" s="29">
        <f t="shared" si="9"/>
        <v>0</v>
      </c>
    </row>
    <row r="52" spans="1:8" ht="17" x14ac:dyDescent="0.4">
      <c r="A52" s="34">
        <v>111412</v>
      </c>
      <c r="B52" s="35" t="s">
        <v>83</v>
      </c>
      <c r="C52" s="35" t="s">
        <v>84</v>
      </c>
      <c r="D52" s="36" t="s">
        <v>70</v>
      </c>
      <c r="E52" s="23">
        <v>24.5</v>
      </c>
      <c r="F52" s="23">
        <f t="shared" si="10"/>
        <v>21.56</v>
      </c>
      <c r="G52" s="230"/>
      <c r="H52" s="29">
        <f t="shared" ref="H52:H53" si="13">SUM(F52*G52)</f>
        <v>0</v>
      </c>
    </row>
    <row r="53" spans="1:8" ht="17" x14ac:dyDescent="0.4">
      <c r="A53" s="34">
        <v>111473</v>
      </c>
      <c r="B53" s="35" t="s">
        <v>85</v>
      </c>
      <c r="C53" s="35" t="s">
        <v>86</v>
      </c>
      <c r="D53" s="36" t="s">
        <v>87</v>
      </c>
      <c r="E53" s="23">
        <v>27.5</v>
      </c>
      <c r="F53" s="23">
        <f t="shared" si="10"/>
        <v>24.2</v>
      </c>
      <c r="G53" s="230"/>
      <c r="H53" s="29">
        <f t="shared" si="13"/>
        <v>0</v>
      </c>
    </row>
    <row r="54" spans="1:8" ht="17" x14ac:dyDescent="0.4">
      <c r="A54" s="34">
        <v>111330</v>
      </c>
      <c r="B54" s="35" t="s">
        <v>88</v>
      </c>
      <c r="C54" s="35" t="s">
        <v>89</v>
      </c>
      <c r="D54" s="36" t="s">
        <v>70</v>
      </c>
      <c r="E54" s="23">
        <v>34.5</v>
      </c>
      <c r="F54" s="23">
        <f t="shared" si="10"/>
        <v>30.36</v>
      </c>
      <c r="G54" s="230"/>
      <c r="H54" s="29">
        <f t="shared" si="9"/>
        <v>0</v>
      </c>
    </row>
    <row r="55" spans="1:8" ht="17" x14ac:dyDescent="0.4">
      <c r="A55" s="34">
        <v>111483</v>
      </c>
      <c r="B55" s="35" t="s">
        <v>90</v>
      </c>
      <c r="C55" s="35" t="s">
        <v>91</v>
      </c>
      <c r="D55" s="36" t="s">
        <v>87</v>
      </c>
      <c r="E55" s="23">
        <v>44.5</v>
      </c>
      <c r="F55" s="23">
        <f t="shared" si="10"/>
        <v>39.159999999999997</v>
      </c>
      <c r="G55" s="230"/>
      <c r="H55" s="29">
        <f t="shared" si="9"/>
        <v>0</v>
      </c>
    </row>
    <row r="56" spans="1:8" ht="17" x14ac:dyDescent="0.4">
      <c r="A56" s="41">
        <v>111246</v>
      </c>
      <c r="B56" s="43" t="s">
        <v>92</v>
      </c>
      <c r="C56" s="43" t="s">
        <v>93</v>
      </c>
      <c r="D56" s="1" t="s">
        <v>94</v>
      </c>
      <c r="E56" s="23">
        <v>16</v>
      </c>
      <c r="F56" s="23">
        <f t="shared" si="10"/>
        <v>14.08</v>
      </c>
      <c r="G56" s="149"/>
      <c r="H56" s="29">
        <f t="shared" si="9"/>
        <v>0</v>
      </c>
    </row>
    <row r="57" spans="1:8" ht="17" x14ac:dyDescent="0.4">
      <c r="A57" s="41">
        <v>110640</v>
      </c>
      <c r="B57" s="43" t="s">
        <v>95</v>
      </c>
      <c r="C57" s="43" t="s">
        <v>96</v>
      </c>
      <c r="D57" s="1" t="s">
        <v>97</v>
      </c>
      <c r="E57" s="23">
        <v>29.5</v>
      </c>
      <c r="F57" s="23">
        <f t="shared" si="10"/>
        <v>25.96</v>
      </c>
      <c r="G57" s="149"/>
      <c r="H57" s="29">
        <f t="shared" si="9"/>
        <v>0</v>
      </c>
    </row>
    <row r="58" spans="1:8" ht="17" x14ac:dyDescent="0.4">
      <c r="A58" s="34">
        <v>111432</v>
      </c>
      <c r="B58" s="35" t="s">
        <v>98</v>
      </c>
      <c r="C58" s="35" t="s">
        <v>99</v>
      </c>
      <c r="D58" s="36" t="s">
        <v>87</v>
      </c>
      <c r="E58" s="23">
        <v>77</v>
      </c>
      <c r="F58" s="23">
        <f t="shared" si="10"/>
        <v>67.760000000000005</v>
      </c>
      <c r="G58" s="230"/>
      <c r="H58" s="29">
        <f t="shared" si="9"/>
        <v>0</v>
      </c>
    </row>
    <row r="59" spans="1:8" ht="17" x14ac:dyDescent="0.4">
      <c r="A59" s="34">
        <v>111452</v>
      </c>
      <c r="B59" s="35" t="s">
        <v>101</v>
      </c>
      <c r="C59" s="35" t="s">
        <v>102</v>
      </c>
      <c r="D59" s="36" t="s">
        <v>29</v>
      </c>
      <c r="E59" s="23">
        <v>24.5</v>
      </c>
      <c r="F59" s="23">
        <f t="shared" si="10"/>
        <v>21.56</v>
      </c>
      <c r="G59" s="230"/>
      <c r="H59" s="29">
        <f t="shared" si="9"/>
        <v>0</v>
      </c>
    </row>
    <row r="60" spans="1:8" ht="17" x14ac:dyDescent="0.4">
      <c r="A60" s="34">
        <v>111449</v>
      </c>
      <c r="B60" s="35" t="s">
        <v>103</v>
      </c>
      <c r="C60" s="35" t="s">
        <v>104</v>
      </c>
      <c r="D60" s="36" t="s">
        <v>105</v>
      </c>
      <c r="E60" s="23">
        <v>29.5</v>
      </c>
      <c r="F60" s="23">
        <f t="shared" si="10"/>
        <v>25.96</v>
      </c>
      <c r="G60" s="230"/>
      <c r="H60" s="29">
        <f t="shared" si="9"/>
        <v>0</v>
      </c>
    </row>
    <row r="61" spans="1:8" ht="17" x14ac:dyDescent="0.4">
      <c r="A61" s="320" t="s">
        <v>106</v>
      </c>
      <c r="B61" s="321"/>
      <c r="C61" s="171"/>
      <c r="D61" s="172"/>
      <c r="E61" s="173"/>
      <c r="F61" s="173"/>
      <c r="G61" s="174"/>
      <c r="H61" s="175"/>
    </row>
    <row r="62" spans="1:8" ht="17" x14ac:dyDescent="0.4">
      <c r="A62" s="33">
        <v>110541</v>
      </c>
      <c r="B62" s="22" t="s">
        <v>107</v>
      </c>
      <c r="C62" s="22" t="s">
        <v>108</v>
      </c>
      <c r="D62" s="1" t="s">
        <v>40</v>
      </c>
      <c r="E62" s="23">
        <v>24</v>
      </c>
      <c r="F62" s="23">
        <f t="shared" ref="F62:F66" si="14">ROUNDDOWN(E62*88%,2)</f>
        <v>21.12</v>
      </c>
      <c r="G62" s="149"/>
      <c r="H62" s="29">
        <f t="shared" ref="H62:H66" si="15">SUM(F62*G62)</f>
        <v>0</v>
      </c>
    </row>
    <row r="63" spans="1:8" ht="17" x14ac:dyDescent="0.4">
      <c r="A63" s="33">
        <v>110542</v>
      </c>
      <c r="B63" s="22" t="s">
        <v>107</v>
      </c>
      <c r="C63" s="22" t="s">
        <v>109</v>
      </c>
      <c r="D63" s="1" t="s">
        <v>38</v>
      </c>
      <c r="E63" s="23">
        <v>36</v>
      </c>
      <c r="F63" s="23">
        <f t="shared" si="14"/>
        <v>31.68</v>
      </c>
      <c r="G63" s="149"/>
      <c r="H63" s="29">
        <f t="shared" si="15"/>
        <v>0</v>
      </c>
    </row>
    <row r="64" spans="1:8" ht="17" x14ac:dyDescent="0.4">
      <c r="A64" s="33">
        <v>110545</v>
      </c>
      <c r="B64" s="22" t="s">
        <v>110</v>
      </c>
      <c r="C64" s="22" t="s">
        <v>111</v>
      </c>
      <c r="D64" s="1" t="s">
        <v>112</v>
      </c>
      <c r="E64" s="23">
        <v>23.5</v>
      </c>
      <c r="F64" s="23">
        <f t="shared" si="14"/>
        <v>20.68</v>
      </c>
      <c r="G64" s="149"/>
      <c r="H64" s="29">
        <f t="shared" si="15"/>
        <v>0</v>
      </c>
    </row>
    <row r="65" spans="1:8" ht="17" x14ac:dyDescent="0.4">
      <c r="A65" s="33">
        <v>111268</v>
      </c>
      <c r="B65" s="22" t="s">
        <v>114</v>
      </c>
      <c r="C65" s="22" t="s">
        <v>115</v>
      </c>
      <c r="D65" s="1" t="s">
        <v>70</v>
      </c>
      <c r="E65" s="23">
        <v>29.5</v>
      </c>
      <c r="F65" s="23">
        <f t="shared" si="14"/>
        <v>25.96</v>
      </c>
      <c r="G65" s="149"/>
      <c r="H65" s="29">
        <f t="shared" si="15"/>
        <v>0</v>
      </c>
    </row>
    <row r="66" spans="1:8" ht="17" x14ac:dyDescent="0.4">
      <c r="A66" s="263">
        <v>111476</v>
      </c>
      <c r="B66" s="22" t="s">
        <v>116</v>
      </c>
      <c r="C66" s="22" t="s">
        <v>117</v>
      </c>
      <c r="D66" s="1" t="s">
        <v>70</v>
      </c>
      <c r="E66" s="23">
        <v>34.5</v>
      </c>
      <c r="F66" s="23">
        <f t="shared" si="14"/>
        <v>30.36</v>
      </c>
      <c r="G66" s="149"/>
      <c r="H66" s="37">
        <f t="shared" si="15"/>
        <v>0</v>
      </c>
    </row>
    <row r="67" spans="1:8" ht="17" x14ac:dyDescent="0.4">
      <c r="A67" s="263">
        <v>811476</v>
      </c>
      <c r="B67" s="22" t="s">
        <v>538</v>
      </c>
      <c r="C67" s="22" t="s">
        <v>539</v>
      </c>
      <c r="D67" s="1" t="s">
        <v>387</v>
      </c>
      <c r="E67" s="23">
        <v>49.5</v>
      </c>
      <c r="F67" s="23">
        <f t="shared" ref="F67" si="16">ROUNDDOWN(E67*88%,2)</f>
        <v>43.56</v>
      </c>
      <c r="G67" s="149"/>
      <c r="H67" s="37">
        <f t="shared" ref="H67" si="17">SUM(F67*G67)</f>
        <v>0</v>
      </c>
    </row>
    <row r="68" spans="1:8" ht="17" x14ac:dyDescent="0.4">
      <c r="A68" s="322" t="s">
        <v>118</v>
      </c>
      <c r="B68" s="323"/>
      <c r="C68" s="176"/>
      <c r="D68" s="177"/>
      <c r="E68" s="178"/>
      <c r="F68" s="178"/>
      <c r="G68" s="179"/>
      <c r="H68" s="180"/>
    </row>
    <row r="69" spans="1:8" ht="17" x14ac:dyDescent="0.4">
      <c r="A69" s="33">
        <v>111332</v>
      </c>
      <c r="B69" s="22" t="s">
        <v>119</v>
      </c>
      <c r="C69" s="22" t="s">
        <v>120</v>
      </c>
      <c r="D69" s="1" t="s">
        <v>121</v>
      </c>
      <c r="E69" s="23">
        <v>39</v>
      </c>
      <c r="F69" s="23">
        <f t="shared" ref="F69:F73" si="18">ROUNDDOWN(E69*88%,2)</f>
        <v>34.32</v>
      </c>
      <c r="G69" s="149"/>
      <c r="H69" s="29">
        <f t="shared" ref="H69:H73" si="19">SUM(F69*G69)</f>
        <v>0</v>
      </c>
    </row>
    <row r="70" spans="1:8" ht="17" x14ac:dyDescent="0.4">
      <c r="A70" s="33">
        <v>111345</v>
      </c>
      <c r="B70" s="22" t="s">
        <v>122</v>
      </c>
      <c r="C70" s="22" t="s">
        <v>123</v>
      </c>
      <c r="D70" s="1" t="s">
        <v>40</v>
      </c>
      <c r="E70" s="23">
        <v>24</v>
      </c>
      <c r="F70" s="23">
        <f t="shared" si="18"/>
        <v>21.12</v>
      </c>
      <c r="G70" s="149"/>
      <c r="H70" s="29">
        <f t="shared" si="19"/>
        <v>0</v>
      </c>
    </row>
    <row r="71" spans="1:8" ht="17" x14ac:dyDescent="0.4">
      <c r="A71" s="33">
        <v>111347</v>
      </c>
      <c r="B71" s="22" t="s">
        <v>122</v>
      </c>
      <c r="C71" s="22" t="s">
        <v>124</v>
      </c>
      <c r="D71" s="1" t="s">
        <v>38</v>
      </c>
      <c r="E71" s="23">
        <v>36</v>
      </c>
      <c r="F71" s="23">
        <f t="shared" si="18"/>
        <v>31.68</v>
      </c>
      <c r="G71" s="149"/>
      <c r="H71" s="29">
        <f t="shared" si="19"/>
        <v>0</v>
      </c>
    </row>
    <row r="72" spans="1:8" ht="17" x14ac:dyDescent="0.4">
      <c r="A72" s="33">
        <v>111395</v>
      </c>
      <c r="B72" s="22" t="s">
        <v>559</v>
      </c>
      <c r="C72" s="22" t="s">
        <v>560</v>
      </c>
      <c r="D72" s="1" t="s">
        <v>52</v>
      </c>
      <c r="E72" s="23">
        <v>44.5</v>
      </c>
      <c r="F72" s="23">
        <f t="shared" si="18"/>
        <v>39.159999999999997</v>
      </c>
      <c r="G72" s="149"/>
      <c r="H72" s="29">
        <f t="shared" si="19"/>
        <v>0</v>
      </c>
    </row>
    <row r="73" spans="1:8" ht="17" x14ac:dyDescent="0.4">
      <c r="A73" s="33">
        <v>111462</v>
      </c>
      <c r="B73" s="22" t="s">
        <v>125</v>
      </c>
      <c r="C73" s="22" t="s">
        <v>126</v>
      </c>
      <c r="D73" s="1" t="s">
        <v>127</v>
      </c>
      <c r="E73" s="23">
        <v>17.5</v>
      </c>
      <c r="F73" s="23">
        <f t="shared" si="18"/>
        <v>15.4</v>
      </c>
      <c r="G73" s="149"/>
      <c r="H73" s="29">
        <f t="shared" si="19"/>
        <v>0</v>
      </c>
    </row>
    <row r="74" spans="1:8" ht="17" x14ac:dyDescent="0.4">
      <c r="A74" s="33">
        <v>111506</v>
      </c>
      <c r="B74" s="22" t="s">
        <v>598</v>
      </c>
      <c r="C74" s="22" t="s">
        <v>571</v>
      </c>
      <c r="D74" s="1" t="s">
        <v>70</v>
      </c>
      <c r="E74" s="23">
        <v>38</v>
      </c>
      <c r="F74" s="23">
        <f t="shared" ref="F74" si="20">ROUNDDOWN(E74*88%,2)</f>
        <v>33.44</v>
      </c>
      <c r="G74" s="149"/>
      <c r="H74" s="29">
        <f t="shared" ref="H74" si="21">SUM(F74*G74)</f>
        <v>0</v>
      </c>
    </row>
    <row r="75" spans="1:8" ht="17" x14ac:dyDescent="0.4">
      <c r="A75" s="324" t="s">
        <v>128</v>
      </c>
      <c r="B75" s="325"/>
      <c r="C75" s="269"/>
      <c r="D75" s="270"/>
      <c r="E75" s="271"/>
      <c r="F75" s="271"/>
      <c r="G75" s="272"/>
      <c r="H75" s="273"/>
    </row>
    <row r="76" spans="1:8" ht="17" x14ac:dyDescent="0.4">
      <c r="A76" s="33">
        <v>111030</v>
      </c>
      <c r="B76" s="42" t="s">
        <v>129</v>
      </c>
      <c r="C76" s="42" t="s">
        <v>130</v>
      </c>
      <c r="D76" s="1" t="s">
        <v>131</v>
      </c>
      <c r="E76" s="23">
        <v>34.5</v>
      </c>
      <c r="F76" s="23">
        <f t="shared" ref="F76:F102" si="22">ROUNDDOWN(E76*88%,2)</f>
        <v>30.36</v>
      </c>
      <c r="G76" s="149"/>
      <c r="H76" s="29">
        <f t="shared" ref="H76:H98" si="23">SUM(F76*G76)</f>
        <v>0</v>
      </c>
    </row>
    <row r="77" spans="1:8" ht="17" x14ac:dyDescent="0.4">
      <c r="A77" s="41">
        <v>110716</v>
      </c>
      <c r="B77" s="262" t="s">
        <v>132</v>
      </c>
      <c r="C77" s="262" t="s">
        <v>133</v>
      </c>
      <c r="D77" s="1" t="s">
        <v>134</v>
      </c>
      <c r="E77" s="23">
        <v>34.5</v>
      </c>
      <c r="F77" s="23">
        <f t="shared" si="22"/>
        <v>30.36</v>
      </c>
      <c r="G77" s="149"/>
      <c r="H77" s="29">
        <f t="shared" si="23"/>
        <v>0</v>
      </c>
    </row>
    <row r="78" spans="1:8" ht="17" x14ac:dyDescent="0.4">
      <c r="A78" s="41">
        <v>111033</v>
      </c>
      <c r="B78" s="43" t="s">
        <v>135</v>
      </c>
      <c r="C78" s="43" t="s">
        <v>136</v>
      </c>
      <c r="D78" s="1" t="s">
        <v>105</v>
      </c>
      <c r="E78" s="23">
        <v>34.5</v>
      </c>
      <c r="F78" s="23">
        <f t="shared" si="22"/>
        <v>30.36</v>
      </c>
      <c r="G78" s="149"/>
      <c r="H78" s="29">
        <f t="shared" si="23"/>
        <v>0</v>
      </c>
    </row>
    <row r="79" spans="1:8" ht="17" x14ac:dyDescent="0.4">
      <c r="A79" s="41">
        <v>811033</v>
      </c>
      <c r="B79" s="43" t="s">
        <v>137</v>
      </c>
      <c r="C79" s="43" t="s">
        <v>138</v>
      </c>
      <c r="D79" s="1" t="s">
        <v>87</v>
      </c>
      <c r="E79" s="23">
        <v>49.5</v>
      </c>
      <c r="F79" s="23">
        <f t="shared" si="22"/>
        <v>43.56</v>
      </c>
      <c r="G79" s="149"/>
      <c r="H79" s="29">
        <f t="shared" si="23"/>
        <v>0</v>
      </c>
    </row>
    <row r="80" spans="1:8" ht="17" x14ac:dyDescent="0.4">
      <c r="A80" s="41">
        <v>111507</v>
      </c>
      <c r="B80" s="43" t="s">
        <v>550</v>
      </c>
      <c r="C80" s="43" t="s">
        <v>552</v>
      </c>
      <c r="D80" s="1" t="s">
        <v>410</v>
      </c>
      <c r="E80" s="23">
        <v>47.5</v>
      </c>
      <c r="F80" s="23">
        <f t="shared" si="22"/>
        <v>41.8</v>
      </c>
      <c r="G80" s="149"/>
      <c r="H80" s="29">
        <f t="shared" si="23"/>
        <v>0</v>
      </c>
    </row>
    <row r="81" spans="1:8" ht="17" x14ac:dyDescent="0.4">
      <c r="A81" s="21">
        <v>111513</v>
      </c>
      <c r="B81" s="160" t="s">
        <v>546</v>
      </c>
      <c r="C81" s="43" t="s">
        <v>551</v>
      </c>
      <c r="D81" s="1" t="s">
        <v>14</v>
      </c>
      <c r="E81" s="23">
        <v>64.5</v>
      </c>
      <c r="F81" s="23">
        <f>ROUNDDOWN(E81*88%,2)</f>
        <v>56.76</v>
      </c>
      <c r="G81" s="149"/>
      <c r="H81" s="159">
        <f t="shared" si="23"/>
        <v>0</v>
      </c>
    </row>
    <row r="82" spans="1:8" ht="17" x14ac:dyDescent="0.4">
      <c r="A82" s="334" t="s">
        <v>139</v>
      </c>
      <c r="B82" s="335"/>
      <c r="C82" s="274"/>
      <c r="D82" s="275"/>
      <c r="E82" s="276"/>
      <c r="F82" s="276"/>
      <c r="G82" s="277"/>
      <c r="H82" s="278"/>
    </row>
    <row r="83" spans="1:8" ht="17" x14ac:dyDescent="0.4">
      <c r="A83" s="34">
        <v>111369</v>
      </c>
      <c r="B83" s="35" t="s">
        <v>140</v>
      </c>
      <c r="C83" s="35" t="s">
        <v>141</v>
      </c>
      <c r="D83" s="36" t="s">
        <v>113</v>
      </c>
      <c r="E83" s="23">
        <v>82</v>
      </c>
      <c r="F83" s="23">
        <f>ROUNDDOWN(E83*88%,2)</f>
        <v>72.16</v>
      </c>
      <c r="G83" s="149"/>
      <c r="H83" s="29">
        <f>SUM(F83*G83)</f>
        <v>0</v>
      </c>
    </row>
    <row r="84" spans="1:8" ht="17" x14ac:dyDescent="0.4">
      <c r="A84" s="34">
        <v>111466</v>
      </c>
      <c r="B84" s="35" t="s">
        <v>142</v>
      </c>
      <c r="C84" s="35" t="s">
        <v>143</v>
      </c>
      <c r="D84" s="36" t="s">
        <v>70</v>
      </c>
      <c r="E84" s="23">
        <v>64.5</v>
      </c>
      <c r="F84" s="23">
        <f t="shared" ref="F84:F85" si="24">ROUNDDOWN(E84*88%,2)</f>
        <v>56.76</v>
      </c>
      <c r="G84" s="149"/>
      <c r="H84" s="29">
        <f t="shared" ref="H84:H85" si="25">SUM(F84*G84)</f>
        <v>0</v>
      </c>
    </row>
    <row r="85" spans="1:8" ht="17" x14ac:dyDescent="0.4">
      <c r="A85" s="34">
        <v>111487</v>
      </c>
      <c r="B85" s="35" t="s">
        <v>144</v>
      </c>
      <c r="C85" s="35" t="s">
        <v>145</v>
      </c>
      <c r="D85" s="36" t="s">
        <v>105</v>
      </c>
      <c r="E85" s="23">
        <v>59</v>
      </c>
      <c r="F85" s="23">
        <f t="shared" si="24"/>
        <v>51.92</v>
      </c>
      <c r="G85" s="149"/>
      <c r="H85" s="29">
        <f t="shared" si="25"/>
        <v>0</v>
      </c>
    </row>
    <row r="86" spans="1:8" ht="17" x14ac:dyDescent="0.4">
      <c r="A86" s="332" t="s">
        <v>146</v>
      </c>
      <c r="B86" s="333"/>
      <c r="C86" s="181"/>
      <c r="D86" s="182"/>
      <c r="E86" s="183"/>
      <c r="F86" s="183"/>
      <c r="G86" s="184"/>
      <c r="H86" s="185"/>
    </row>
    <row r="87" spans="1:8" ht="17" x14ac:dyDescent="0.4">
      <c r="A87" s="41">
        <v>111252</v>
      </c>
      <c r="B87" s="43" t="s">
        <v>147</v>
      </c>
      <c r="C87" s="43" t="s">
        <v>148</v>
      </c>
      <c r="D87" s="1" t="s">
        <v>55</v>
      </c>
      <c r="E87" s="23">
        <v>34.5</v>
      </c>
      <c r="F87" s="23">
        <f t="shared" ref="F87" si="26">ROUNDDOWN(E87*88%,2)</f>
        <v>30.36</v>
      </c>
      <c r="G87" s="149"/>
      <c r="H87" s="29">
        <f t="shared" ref="H87" si="27">SUM(F87*G87)</f>
        <v>0</v>
      </c>
    </row>
    <row r="88" spans="1:8" ht="17" x14ac:dyDescent="0.4">
      <c r="A88" s="41">
        <v>111236</v>
      </c>
      <c r="B88" s="43" t="s">
        <v>149</v>
      </c>
      <c r="C88" s="43" t="s">
        <v>150</v>
      </c>
      <c r="D88" s="1" t="s">
        <v>127</v>
      </c>
      <c r="E88" s="23">
        <v>42</v>
      </c>
      <c r="F88" s="23">
        <f t="shared" ref="F88:F93" si="28">ROUNDDOWN(E88*88%,2)</f>
        <v>36.96</v>
      </c>
      <c r="G88" s="149"/>
      <c r="H88" s="29">
        <f t="shared" ref="H88:H96" si="29">SUM(F88*G88)</f>
        <v>0</v>
      </c>
    </row>
    <row r="89" spans="1:8" ht="17" x14ac:dyDescent="0.4">
      <c r="A89" s="41">
        <v>102021</v>
      </c>
      <c r="B89" s="22" t="s">
        <v>151</v>
      </c>
      <c r="C89" s="22" t="s">
        <v>152</v>
      </c>
      <c r="D89" s="1" t="s">
        <v>29</v>
      </c>
      <c r="E89" s="23">
        <v>24.5</v>
      </c>
      <c r="F89" s="23">
        <f t="shared" si="28"/>
        <v>21.56</v>
      </c>
      <c r="G89" s="149"/>
      <c r="H89" s="29">
        <f t="shared" si="29"/>
        <v>0</v>
      </c>
    </row>
    <row r="90" spans="1:8" ht="17" x14ac:dyDescent="0.4">
      <c r="A90" s="33">
        <v>111465</v>
      </c>
      <c r="B90" s="22" t="s">
        <v>153</v>
      </c>
      <c r="C90" s="42" t="s">
        <v>154</v>
      </c>
      <c r="D90" s="1" t="s">
        <v>121</v>
      </c>
      <c r="E90" s="23">
        <v>49</v>
      </c>
      <c r="F90" s="23">
        <f t="shared" si="28"/>
        <v>43.12</v>
      </c>
      <c r="G90" s="149"/>
      <c r="H90" s="29">
        <f t="shared" si="29"/>
        <v>0</v>
      </c>
    </row>
    <row r="91" spans="1:8" ht="17" x14ac:dyDescent="0.4">
      <c r="A91" s="33">
        <v>111456</v>
      </c>
      <c r="B91" s="43" t="s">
        <v>155</v>
      </c>
      <c r="C91" s="43" t="s">
        <v>156</v>
      </c>
      <c r="D91" s="1" t="s">
        <v>70</v>
      </c>
      <c r="E91" s="23">
        <v>42.5</v>
      </c>
      <c r="F91" s="23">
        <f t="shared" si="28"/>
        <v>37.4</v>
      </c>
      <c r="G91" s="149"/>
      <c r="H91" s="29">
        <f t="shared" si="29"/>
        <v>0</v>
      </c>
    </row>
    <row r="92" spans="1:8" ht="17" x14ac:dyDescent="0.4">
      <c r="A92" s="33">
        <v>811048</v>
      </c>
      <c r="B92" s="43" t="s">
        <v>157</v>
      </c>
      <c r="C92" s="43" t="s">
        <v>158</v>
      </c>
      <c r="D92" s="1" t="s">
        <v>68</v>
      </c>
      <c r="E92" s="23">
        <v>64.5</v>
      </c>
      <c r="F92" s="23">
        <f t="shared" si="28"/>
        <v>56.76</v>
      </c>
      <c r="G92" s="149"/>
      <c r="H92" s="29">
        <f t="shared" si="29"/>
        <v>0</v>
      </c>
    </row>
    <row r="93" spans="1:8" ht="17" x14ac:dyDescent="0.4">
      <c r="A93" s="33">
        <v>111508</v>
      </c>
      <c r="B93" s="43" t="s">
        <v>549</v>
      </c>
      <c r="C93" s="43" t="s">
        <v>547</v>
      </c>
      <c r="D93" s="1" t="s">
        <v>52</v>
      </c>
      <c r="E93" s="23">
        <v>46</v>
      </c>
      <c r="F93" s="23">
        <f t="shared" si="28"/>
        <v>40.479999999999997</v>
      </c>
      <c r="G93" s="149"/>
      <c r="H93" s="29">
        <f t="shared" si="29"/>
        <v>0</v>
      </c>
    </row>
    <row r="94" spans="1:8" ht="17" x14ac:dyDescent="0.4">
      <c r="A94" s="38">
        <v>101511</v>
      </c>
      <c r="B94" s="39" t="s">
        <v>159</v>
      </c>
      <c r="C94" s="39" t="s">
        <v>160</v>
      </c>
      <c r="D94" s="40" t="s">
        <v>29</v>
      </c>
      <c r="E94" s="23">
        <v>24.5</v>
      </c>
      <c r="F94" s="23">
        <f>ROUNDDOWN(E94*88%,2)</f>
        <v>21.56</v>
      </c>
      <c r="G94" s="149"/>
      <c r="H94" s="29">
        <f t="shared" si="29"/>
        <v>0</v>
      </c>
    </row>
    <row r="95" spans="1:8" ht="17" x14ac:dyDescent="0.4">
      <c r="A95" s="41">
        <v>111063</v>
      </c>
      <c r="B95" s="43" t="s">
        <v>161</v>
      </c>
      <c r="C95" s="43" t="s">
        <v>162</v>
      </c>
      <c r="D95" s="1" t="s">
        <v>70</v>
      </c>
      <c r="E95" s="23">
        <v>49</v>
      </c>
      <c r="F95" s="23">
        <f t="shared" ref="F95:F96" si="30">ROUNDDOWN(E95*88%,2)</f>
        <v>43.12</v>
      </c>
      <c r="G95" s="149"/>
      <c r="H95" s="29">
        <f t="shared" si="29"/>
        <v>0</v>
      </c>
    </row>
    <row r="96" spans="1:8" ht="17" x14ac:dyDescent="0.4">
      <c r="A96" s="41">
        <v>811063</v>
      </c>
      <c r="B96" s="43" t="s">
        <v>163</v>
      </c>
      <c r="C96" s="43" t="s">
        <v>164</v>
      </c>
      <c r="D96" s="1" t="s">
        <v>68</v>
      </c>
      <c r="E96" s="23">
        <v>74.5</v>
      </c>
      <c r="F96" s="23">
        <f t="shared" si="30"/>
        <v>65.56</v>
      </c>
      <c r="G96" s="149"/>
      <c r="H96" s="29">
        <f t="shared" si="29"/>
        <v>0</v>
      </c>
    </row>
    <row r="97" spans="1:8" ht="17" x14ac:dyDescent="0.4">
      <c r="A97" s="328" t="s">
        <v>165</v>
      </c>
      <c r="B97" s="329"/>
      <c r="C97" s="186"/>
      <c r="D97" s="187"/>
      <c r="E97" s="188"/>
      <c r="F97" s="188"/>
      <c r="G97" s="189"/>
      <c r="H97" s="190"/>
    </row>
    <row r="98" spans="1:8" ht="17" x14ac:dyDescent="0.4">
      <c r="A98" s="41">
        <v>111362</v>
      </c>
      <c r="B98" s="43" t="s">
        <v>166</v>
      </c>
      <c r="C98" s="43" t="s">
        <v>167</v>
      </c>
      <c r="D98" s="1" t="s">
        <v>100</v>
      </c>
      <c r="E98" s="23">
        <v>77</v>
      </c>
      <c r="F98" s="23">
        <f t="shared" si="22"/>
        <v>67.760000000000005</v>
      </c>
      <c r="G98" s="149"/>
      <c r="H98" s="29">
        <f t="shared" si="23"/>
        <v>0</v>
      </c>
    </row>
    <row r="99" spans="1:8" ht="17" x14ac:dyDescent="0.4">
      <c r="A99" s="34">
        <v>111341</v>
      </c>
      <c r="B99" s="35" t="s">
        <v>166</v>
      </c>
      <c r="C99" s="35" t="s">
        <v>168</v>
      </c>
      <c r="D99" s="36" t="s">
        <v>52</v>
      </c>
      <c r="E99" s="23">
        <v>49.5</v>
      </c>
      <c r="F99" s="23">
        <f t="shared" si="22"/>
        <v>43.56</v>
      </c>
      <c r="G99" s="149"/>
      <c r="H99" s="29">
        <f t="shared" ref="H99:H102" si="31">SUM(F99*G99)</f>
        <v>0</v>
      </c>
    </row>
    <row r="100" spans="1:8" ht="17" x14ac:dyDescent="0.4">
      <c r="A100" s="34">
        <v>111393</v>
      </c>
      <c r="B100" s="35" t="s">
        <v>169</v>
      </c>
      <c r="C100" s="35" t="s">
        <v>170</v>
      </c>
      <c r="D100" s="36" t="s">
        <v>127</v>
      </c>
      <c r="E100" s="23">
        <v>39</v>
      </c>
      <c r="F100" s="23">
        <f t="shared" si="22"/>
        <v>34.32</v>
      </c>
      <c r="G100" s="149"/>
      <c r="H100" s="29">
        <f t="shared" si="31"/>
        <v>0</v>
      </c>
    </row>
    <row r="101" spans="1:8" ht="17" x14ac:dyDescent="0.4">
      <c r="A101" s="34">
        <v>111441</v>
      </c>
      <c r="B101" s="35" t="s">
        <v>171</v>
      </c>
      <c r="C101" s="35" t="s">
        <v>172</v>
      </c>
      <c r="D101" s="36" t="s">
        <v>70</v>
      </c>
      <c r="E101" s="23">
        <v>34.5</v>
      </c>
      <c r="F101" s="23">
        <f t="shared" si="22"/>
        <v>30.36</v>
      </c>
      <c r="G101" s="149"/>
      <c r="H101" s="29">
        <f t="shared" si="31"/>
        <v>0</v>
      </c>
    </row>
    <row r="102" spans="1:8" ht="17" x14ac:dyDescent="0.4">
      <c r="A102" s="34">
        <v>111510</v>
      </c>
      <c r="B102" s="35" t="s">
        <v>562</v>
      </c>
      <c r="C102" s="35" t="s">
        <v>563</v>
      </c>
      <c r="D102" s="36" t="s">
        <v>70</v>
      </c>
      <c r="E102" s="23">
        <v>39.5</v>
      </c>
      <c r="F102" s="23">
        <f t="shared" si="22"/>
        <v>34.76</v>
      </c>
      <c r="G102" s="149"/>
      <c r="H102" s="29">
        <f t="shared" si="31"/>
        <v>0</v>
      </c>
    </row>
    <row r="103" spans="1:8" ht="17" x14ac:dyDescent="0.4">
      <c r="A103" s="34">
        <v>111504</v>
      </c>
      <c r="B103" s="35" t="s">
        <v>173</v>
      </c>
      <c r="C103" s="35" t="s">
        <v>174</v>
      </c>
      <c r="D103" s="36" t="s">
        <v>80</v>
      </c>
      <c r="E103" s="23">
        <v>49.5</v>
      </c>
      <c r="F103" s="23">
        <f t="shared" ref="F103" si="32">ROUNDDOWN(E103*88%,2)</f>
        <v>43.56</v>
      </c>
      <c r="G103" s="149"/>
      <c r="H103" s="29">
        <f t="shared" ref="H103" si="33">SUM(F103*G103)</f>
        <v>0</v>
      </c>
    </row>
    <row r="104" spans="1:8" ht="17" x14ac:dyDescent="0.4">
      <c r="A104" s="326" t="s">
        <v>175</v>
      </c>
      <c r="B104" s="327"/>
      <c r="C104" s="191"/>
      <c r="D104" s="192"/>
      <c r="E104" s="193"/>
      <c r="F104" s="193"/>
      <c r="G104" s="194"/>
      <c r="H104" s="195"/>
    </row>
    <row r="105" spans="1:8" ht="17" x14ac:dyDescent="0.4">
      <c r="A105" s="41">
        <v>111012</v>
      </c>
      <c r="B105" s="22" t="s">
        <v>176</v>
      </c>
      <c r="C105" s="42" t="s">
        <v>177</v>
      </c>
      <c r="D105" s="1" t="s">
        <v>70</v>
      </c>
      <c r="E105" s="23">
        <v>44.5</v>
      </c>
      <c r="F105" s="23">
        <f>ROUNDDOWN(E105*88%,2)</f>
        <v>39.159999999999997</v>
      </c>
      <c r="G105" s="149"/>
      <c r="H105" s="29">
        <f t="shared" ref="H105:H106" si="34">SUM(F105*G105)</f>
        <v>0</v>
      </c>
    </row>
    <row r="106" spans="1:8" ht="17" x14ac:dyDescent="0.4">
      <c r="A106" s="33" t="s">
        <v>178</v>
      </c>
      <c r="B106" s="42" t="s">
        <v>179</v>
      </c>
      <c r="C106" s="42" t="s">
        <v>180</v>
      </c>
      <c r="D106" s="1" t="s">
        <v>70</v>
      </c>
      <c r="E106" s="23">
        <v>42.5</v>
      </c>
      <c r="F106" s="23">
        <f t="shared" ref="F106:F107" si="35">ROUNDDOWN(E106*88%,2)</f>
        <v>37.4</v>
      </c>
      <c r="G106" s="149"/>
      <c r="H106" s="29">
        <f t="shared" si="34"/>
        <v>0</v>
      </c>
    </row>
    <row r="107" spans="1:8" ht="17" x14ac:dyDescent="0.4">
      <c r="A107" s="33">
        <v>111404</v>
      </c>
      <c r="B107" s="42" t="s">
        <v>181</v>
      </c>
      <c r="C107" s="42" t="s">
        <v>182</v>
      </c>
      <c r="D107" s="1" t="s">
        <v>87</v>
      </c>
      <c r="E107" s="23">
        <v>49.5</v>
      </c>
      <c r="F107" s="23">
        <f t="shared" si="35"/>
        <v>43.56</v>
      </c>
      <c r="G107" s="149"/>
      <c r="H107" s="29">
        <f t="shared" ref="H107" si="36">SUM(F107*G107)</f>
        <v>0</v>
      </c>
    </row>
    <row r="108" spans="1:8" ht="17" x14ac:dyDescent="0.4">
      <c r="A108" s="33">
        <v>111481</v>
      </c>
      <c r="B108" s="42" t="s">
        <v>183</v>
      </c>
      <c r="C108" s="42" t="s">
        <v>184</v>
      </c>
      <c r="D108" s="1" t="s">
        <v>70</v>
      </c>
      <c r="E108" s="23">
        <v>42</v>
      </c>
      <c r="F108" s="23">
        <f t="shared" ref="F108" si="37">ROUNDDOWN(E108*88%,2)</f>
        <v>36.96</v>
      </c>
      <c r="G108" s="149"/>
      <c r="H108" s="29">
        <f t="shared" ref="H108:H109" si="38">SUM(F108*G108)</f>
        <v>0</v>
      </c>
    </row>
    <row r="109" spans="1:8" ht="17" x14ac:dyDescent="0.4">
      <c r="A109" s="21">
        <v>111484</v>
      </c>
      <c r="B109" s="160" t="s">
        <v>185</v>
      </c>
      <c r="C109" s="160" t="s">
        <v>185</v>
      </c>
      <c r="D109" s="1" t="s">
        <v>14</v>
      </c>
      <c r="E109" s="23">
        <v>72.5</v>
      </c>
      <c r="F109" s="23">
        <f>ROUNDDOWN(E109*88%,2)</f>
        <v>63.8</v>
      </c>
      <c r="G109" s="149"/>
      <c r="H109" s="159">
        <f t="shared" si="38"/>
        <v>0</v>
      </c>
    </row>
    <row r="110" spans="1:8" ht="17" x14ac:dyDescent="0.4">
      <c r="A110" s="314" t="s">
        <v>186</v>
      </c>
      <c r="B110" s="315"/>
      <c r="C110" s="196"/>
      <c r="D110" s="197"/>
      <c r="E110" s="198"/>
      <c r="F110" s="198"/>
      <c r="G110" s="199"/>
      <c r="H110" s="200"/>
    </row>
    <row r="111" spans="1:8" ht="17" x14ac:dyDescent="0.4">
      <c r="A111" s="44">
        <v>110800</v>
      </c>
      <c r="B111" s="45" t="s">
        <v>187</v>
      </c>
      <c r="C111" s="45" t="s">
        <v>188</v>
      </c>
      <c r="D111" s="46" t="s">
        <v>189</v>
      </c>
      <c r="E111" s="27">
        <v>9.75</v>
      </c>
      <c r="F111" s="27">
        <f>ROUNDDOWN(E111*88%,2)</f>
        <v>8.58</v>
      </c>
      <c r="G111" s="152"/>
      <c r="H111" s="47">
        <f t="shared" ref="H111:H117" si="39">SUM(F111*G111)</f>
        <v>0</v>
      </c>
    </row>
    <row r="112" spans="1:8" ht="17" x14ac:dyDescent="0.4">
      <c r="A112" s="38">
        <v>111419</v>
      </c>
      <c r="B112" s="51" t="s">
        <v>190</v>
      </c>
      <c r="C112" s="51" t="s">
        <v>191</v>
      </c>
      <c r="D112" s="40" t="s">
        <v>32</v>
      </c>
      <c r="E112" s="23">
        <v>14.75</v>
      </c>
      <c r="F112" s="23">
        <f t="shared" ref="F112:F118" si="40">ROUNDDOWN(E112*88%,2)</f>
        <v>12.98</v>
      </c>
      <c r="G112" s="247"/>
      <c r="H112" s="261">
        <f t="shared" si="39"/>
        <v>0</v>
      </c>
    </row>
    <row r="113" spans="1:8" ht="17" x14ac:dyDescent="0.4">
      <c r="A113" s="260">
        <v>111122</v>
      </c>
      <c r="B113" s="50" t="s">
        <v>193</v>
      </c>
      <c r="C113" s="50" t="s">
        <v>194</v>
      </c>
      <c r="D113" s="122" t="s">
        <v>55</v>
      </c>
      <c r="E113" s="23">
        <v>13</v>
      </c>
      <c r="F113" s="23">
        <f t="shared" si="40"/>
        <v>11.44</v>
      </c>
      <c r="G113" s="149"/>
      <c r="H113" s="29">
        <f t="shared" si="39"/>
        <v>0</v>
      </c>
    </row>
    <row r="114" spans="1:8" ht="17" x14ac:dyDescent="0.4">
      <c r="A114" s="260">
        <v>111355</v>
      </c>
      <c r="B114" s="50" t="s">
        <v>195</v>
      </c>
      <c r="C114" s="50" t="s">
        <v>196</v>
      </c>
      <c r="D114" s="122" t="s">
        <v>100</v>
      </c>
      <c r="E114" s="23">
        <v>14.5</v>
      </c>
      <c r="F114" s="23">
        <f t="shared" si="40"/>
        <v>12.76</v>
      </c>
      <c r="G114" s="149"/>
      <c r="H114" s="29">
        <f t="shared" si="39"/>
        <v>0</v>
      </c>
    </row>
    <row r="115" spans="1:8" ht="17" x14ac:dyDescent="0.4">
      <c r="A115" s="260">
        <v>111286</v>
      </c>
      <c r="B115" s="50" t="s">
        <v>197</v>
      </c>
      <c r="C115" s="50" t="s">
        <v>198</v>
      </c>
      <c r="D115" s="122" t="s">
        <v>87</v>
      </c>
      <c r="E115" s="23">
        <v>13.5</v>
      </c>
      <c r="F115" s="23">
        <f t="shared" si="40"/>
        <v>11.88</v>
      </c>
      <c r="G115" s="149"/>
      <c r="H115" s="29">
        <f t="shared" si="39"/>
        <v>0</v>
      </c>
    </row>
    <row r="116" spans="1:8" ht="17" x14ac:dyDescent="0.4">
      <c r="A116" s="260">
        <v>111431</v>
      </c>
      <c r="B116" s="50" t="s">
        <v>199</v>
      </c>
      <c r="C116" s="50" t="s">
        <v>200</v>
      </c>
      <c r="D116" s="122" t="s">
        <v>100</v>
      </c>
      <c r="E116" s="23">
        <v>13</v>
      </c>
      <c r="F116" s="23">
        <f t="shared" si="40"/>
        <v>11.44</v>
      </c>
      <c r="G116" s="149"/>
      <c r="H116" s="29">
        <f t="shared" si="39"/>
        <v>0</v>
      </c>
    </row>
    <row r="117" spans="1:8" ht="17" x14ac:dyDescent="0.4">
      <c r="A117" s="41">
        <v>111287</v>
      </c>
      <c r="B117" s="43" t="s">
        <v>201</v>
      </c>
      <c r="C117" s="43" t="s">
        <v>202</v>
      </c>
      <c r="D117" s="1" t="s">
        <v>70</v>
      </c>
      <c r="E117" s="23">
        <v>13.5</v>
      </c>
      <c r="F117" s="23">
        <f t="shared" si="40"/>
        <v>11.88</v>
      </c>
      <c r="G117" s="149"/>
      <c r="H117" s="29">
        <f t="shared" si="39"/>
        <v>0</v>
      </c>
    </row>
    <row r="118" spans="1:8" ht="17" x14ac:dyDescent="0.4">
      <c r="A118" s="41">
        <v>111447</v>
      </c>
      <c r="B118" s="43" t="s">
        <v>203</v>
      </c>
      <c r="C118" s="43" t="s">
        <v>204</v>
      </c>
      <c r="D118" s="1" t="s">
        <v>127</v>
      </c>
      <c r="E118" s="23">
        <v>12.5</v>
      </c>
      <c r="F118" s="23">
        <f t="shared" si="40"/>
        <v>11</v>
      </c>
      <c r="G118" s="149"/>
      <c r="H118" s="29">
        <f t="shared" ref="H118" si="41">SUM(F118*G118)</f>
        <v>0</v>
      </c>
    </row>
    <row r="119" spans="1:8" ht="17" x14ac:dyDescent="0.4">
      <c r="A119" s="25">
        <v>111478</v>
      </c>
      <c r="B119" s="26" t="s">
        <v>205</v>
      </c>
      <c r="C119" s="26" t="s">
        <v>206</v>
      </c>
      <c r="D119" s="48" t="s">
        <v>207</v>
      </c>
      <c r="E119" s="27">
        <v>14</v>
      </c>
      <c r="F119" s="27">
        <f t="shared" ref="F119" si="42">ROUNDDOWN(E119*88%,2)</f>
        <v>12.32</v>
      </c>
      <c r="G119" s="150"/>
      <c r="H119" s="49">
        <f t="shared" ref="H119" si="43">SUM(F119*G119)</f>
        <v>0</v>
      </c>
    </row>
    <row r="120" spans="1:8" ht="17" x14ac:dyDescent="0.4">
      <c r="A120" s="231" t="s">
        <v>208</v>
      </c>
      <c r="B120" s="232"/>
      <c r="C120" s="232"/>
      <c r="D120" s="233"/>
      <c r="E120" s="234"/>
      <c r="F120" s="234"/>
      <c r="G120" s="235"/>
      <c r="H120" s="236"/>
    </row>
    <row r="121" spans="1:8" ht="17" x14ac:dyDescent="0.4">
      <c r="A121" s="41">
        <v>102022</v>
      </c>
      <c r="B121" s="43" t="s">
        <v>151</v>
      </c>
      <c r="C121" s="43" t="s">
        <v>209</v>
      </c>
      <c r="D121" s="1" t="s">
        <v>52</v>
      </c>
      <c r="E121" s="23">
        <v>7.5</v>
      </c>
      <c r="F121" s="23">
        <f>ROUNDDOWN(E121*88%,2)</f>
        <v>6.6</v>
      </c>
      <c r="G121" s="149"/>
      <c r="H121" s="29">
        <f t="shared" ref="H121:H133" si="44">SUM(F121*G121)</f>
        <v>0</v>
      </c>
    </row>
    <row r="122" spans="1:8" ht="17" x14ac:dyDescent="0.4">
      <c r="A122" s="34">
        <v>411510</v>
      </c>
      <c r="B122" s="35" t="s">
        <v>562</v>
      </c>
      <c r="C122" s="35" t="s">
        <v>565</v>
      </c>
      <c r="D122" s="1" t="s">
        <v>105</v>
      </c>
      <c r="E122" s="23">
        <v>14.25</v>
      </c>
      <c r="F122" s="23">
        <f>ROUNDDOWN(E122*88%,2)</f>
        <v>12.54</v>
      </c>
      <c r="G122" s="149"/>
      <c r="H122" s="29">
        <f t="shared" si="44"/>
        <v>0</v>
      </c>
    </row>
    <row r="123" spans="1:8" ht="17" x14ac:dyDescent="0.4">
      <c r="A123" s="41">
        <v>101102</v>
      </c>
      <c r="B123" s="43" t="s">
        <v>36</v>
      </c>
      <c r="C123" s="43" t="s">
        <v>210</v>
      </c>
      <c r="D123" s="1" t="s">
        <v>70</v>
      </c>
      <c r="E123" s="23">
        <v>7.5</v>
      </c>
      <c r="F123" s="23">
        <f t="shared" ref="F123:F133" si="45">ROUNDDOWN(E123*88%,2)</f>
        <v>6.6</v>
      </c>
      <c r="G123" s="149"/>
      <c r="H123" s="29">
        <f t="shared" si="44"/>
        <v>0</v>
      </c>
    </row>
    <row r="124" spans="1:8" ht="17" x14ac:dyDescent="0.4">
      <c r="A124" s="41">
        <v>110615</v>
      </c>
      <c r="B124" s="43" t="s">
        <v>56</v>
      </c>
      <c r="C124" s="43" t="s">
        <v>211</v>
      </c>
      <c r="D124" s="1" t="s">
        <v>70</v>
      </c>
      <c r="E124" s="23">
        <v>7.5</v>
      </c>
      <c r="F124" s="23">
        <f t="shared" si="45"/>
        <v>6.6</v>
      </c>
      <c r="G124" s="149"/>
      <c r="H124" s="29">
        <f t="shared" si="44"/>
        <v>0</v>
      </c>
    </row>
    <row r="125" spans="1:8" ht="17" x14ac:dyDescent="0.4">
      <c r="A125" s="260">
        <v>111052</v>
      </c>
      <c r="B125" s="50" t="s">
        <v>27</v>
      </c>
      <c r="C125" s="50" t="s">
        <v>212</v>
      </c>
      <c r="D125" s="122" t="s">
        <v>52</v>
      </c>
      <c r="E125" s="23">
        <v>8</v>
      </c>
      <c r="F125" s="23">
        <f t="shared" si="45"/>
        <v>7.04</v>
      </c>
      <c r="G125" s="149"/>
      <c r="H125" s="29">
        <f t="shared" si="44"/>
        <v>0</v>
      </c>
    </row>
    <row r="126" spans="1:8" ht="17" x14ac:dyDescent="0.4">
      <c r="A126" s="41">
        <v>111251</v>
      </c>
      <c r="B126" s="43" t="s">
        <v>147</v>
      </c>
      <c r="C126" s="43" t="s">
        <v>213</v>
      </c>
      <c r="D126" s="1" t="s">
        <v>214</v>
      </c>
      <c r="E126" s="23">
        <v>9.75</v>
      </c>
      <c r="F126" s="23">
        <f t="shared" si="45"/>
        <v>8.58</v>
      </c>
      <c r="G126" s="149"/>
      <c r="H126" s="29">
        <f t="shared" si="44"/>
        <v>0</v>
      </c>
    </row>
    <row r="127" spans="1:8" ht="17" x14ac:dyDescent="0.4">
      <c r="A127" s="41">
        <v>111248</v>
      </c>
      <c r="B127" s="43" t="s">
        <v>215</v>
      </c>
      <c r="C127" s="43" t="s">
        <v>216</v>
      </c>
      <c r="D127" s="1" t="s">
        <v>214</v>
      </c>
      <c r="E127" s="23">
        <v>9.75</v>
      </c>
      <c r="F127" s="23">
        <f t="shared" si="45"/>
        <v>8.58</v>
      </c>
      <c r="G127" s="149"/>
      <c r="H127" s="29">
        <f t="shared" si="44"/>
        <v>0</v>
      </c>
    </row>
    <row r="128" spans="1:8" ht="17" x14ac:dyDescent="0.4">
      <c r="A128" s="41">
        <v>411453</v>
      </c>
      <c r="B128" s="43" t="s">
        <v>63</v>
      </c>
      <c r="C128" s="43" t="s">
        <v>217</v>
      </c>
      <c r="D128" s="1" t="s">
        <v>214</v>
      </c>
      <c r="E128" s="23">
        <v>9.75</v>
      </c>
      <c r="F128" s="23">
        <f t="shared" si="45"/>
        <v>8.58</v>
      </c>
      <c r="G128" s="149"/>
      <c r="H128" s="29">
        <f>SUM(F128*G128)</f>
        <v>0</v>
      </c>
    </row>
    <row r="129" spans="1:8" ht="17" x14ac:dyDescent="0.4">
      <c r="A129" s="38">
        <v>411485</v>
      </c>
      <c r="B129" s="51" t="s">
        <v>155</v>
      </c>
      <c r="C129" s="43" t="s">
        <v>218</v>
      </c>
      <c r="D129" s="1" t="s">
        <v>127</v>
      </c>
      <c r="E129" s="23">
        <v>14.25</v>
      </c>
      <c r="F129" s="23">
        <f t="shared" si="45"/>
        <v>12.54</v>
      </c>
      <c r="G129" s="149"/>
      <c r="H129" s="29">
        <f>SUM(F129*G129)</f>
        <v>0</v>
      </c>
    </row>
    <row r="130" spans="1:8" ht="17" x14ac:dyDescent="0.4">
      <c r="A130" s="38">
        <v>111325</v>
      </c>
      <c r="B130" s="51" t="s">
        <v>72</v>
      </c>
      <c r="C130" s="52" t="s">
        <v>219</v>
      </c>
      <c r="D130" s="1" t="s">
        <v>127</v>
      </c>
      <c r="E130" s="23">
        <v>9.5</v>
      </c>
      <c r="F130" s="23">
        <f t="shared" si="45"/>
        <v>8.36</v>
      </c>
      <c r="G130" s="149"/>
      <c r="H130" s="29">
        <f t="shared" si="44"/>
        <v>0</v>
      </c>
    </row>
    <row r="131" spans="1:8" ht="17" x14ac:dyDescent="0.4">
      <c r="A131" s="38">
        <v>111329</v>
      </c>
      <c r="B131" s="51" t="s">
        <v>75</v>
      </c>
      <c r="C131" s="52" t="s">
        <v>220</v>
      </c>
      <c r="D131" s="1" t="s">
        <v>127</v>
      </c>
      <c r="E131" s="23">
        <v>9.5</v>
      </c>
      <c r="F131" s="23">
        <f t="shared" si="45"/>
        <v>8.36</v>
      </c>
      <c r="G131" s="149"/>
      <c r="H131" s="29">
        <f t="shared" si="44"/>
        <v>0</v>
      </c>
    </row>
    <row r="132" spans="1:8" ht="17" x14ac:dyDescent="0.4">
      <c r="A132" s="41">
        <v>411279</v>
      </c>
      <c r="B132" s="43" t="s">
        <v>81</v>
      </c>
      <c r="C132" s="43" t="s">
        <v>221</v>
      </c>
      <c r="D132" s="1" t="s">
        <v>222</v>
      </c>
      <c r="E132" s="23">
        <v>11.25</v>
      </c>
      <c r="F132" s="23">
        <f t="shared" si="45"/>
        <v>9.9</v>
      </c>
      <c r="G132" s="250"/>
      <c r="H132" s="53">
        <f t="shared" si="44"/>
        <v>0</v>
      </c>
    </row>
    <row r="133" spans="1:8" ht="17" x14ac:dyDescent="0.4">
      <c r="A133" s="41">
        <v>410716</v>
      </c>
      <c r="B133" s="43" t="s">
        <v>223</v>
      </c>
      <c r="C133" s="43" t="s">
        <v>224</v>
      </c>
      <c r="D133" s="1" t="s">
        <v>105</v>
      </c>
      <c r="E133" s="23">
        <v>9</v>
      </c>
      <c r="F133" s="23">
        <f t="shared" si="45"/>
        <v>7.92</v>
      </c>
      <c r="G133" s="250"/>
      <c r="H133" s="53">
        <f t="shared" si="44"/>
        <v>0</v>
      </c>
    </row>
    <row r="134" spans="1:8" ht="17" x14ac:dyDescent="0.4">
      <c r="A134" s="54">
        <v>111372</v>
      </c>
      <c r="B134" s="43" t="s">
        <v>225</v>
      </c>
      <c r="C134" s="43" t="s">
        <v>226</v>
      </c>
      <c r="D134" s="1" t="s">
        <v>222</v>
      </c>
      <c r="E134" s="23">
        <v>19.5</v>
      </c>
      <c r="F134" s="27">
        <f>ROUNDDOWN(E134*88%,2)</f>
        <v>17.16</v>
      </c>
      <c r="G134" s="149"/>
      <c r="H134" s="37">
        <f t="shared" ref="H134" si="46">SUM(F134*G134)</f>
        <v>0</v>
      </c>
    </row>
    <row r="135" spans="1:8" ht="17" x14ac:dyDescent="0.4">
      <c r="A135" s="54">
        <v>411063</v>
      </c>
      <c r="B135" s="43" t="s">
        <v>227</v>
      </c>
      <c r="C135" s="43" t="s">
        <v>228</v>
      </c>
      <c r="D135" s="1" t="s">
        <v>229</v>
      </c>
      <c r="E135" s="23">
        <v>18</v>
      </c>
      <c r="F135" s="27">
        <f>ROUNDDOWN(E135*88%,2)</f>
        <v>15.84</v>
      </c>
      <c r="G135" s="149"/>
      <c r="H135" s="37">
        <f t="shared" ref="H135" si="47">SUM(F135*G135)</f>
        <v>0</v>
      </c>
    </row>
    <row r="136" spans="1:8" ht="17" x14ac:dyDescent="0.4">
      <c r="A136" s="54">
        <v>411465</v>
      </c>
      <c r="B136" s="43" t="s">
        <v>230</v>
      </c>
      <c r="C136" s="43" t="s">
        <v>231</v>
      </c>
      <c r="D136" s="1" t="s">
        <v>232</v>
      </c>
      <c r="E136" s="23">
        <v>19.5</v>
      </c>
      <c r="F136" s="27">
        <f>ROUNDDOWN(E136*88%,2)</f>
        <v>17.16</v>
      </c>
      <c r="G136" s="149"/>
      <c r="H136" s="37">
        <f t="shared" ref="H136" si="48">SUM(F136*G136)</f>
        <v>0</v>
      </c>
    </row>
    <row r="137" spans="1:8" ht="17" x14ac:dyDescent="0.4">
      <c r="A137" s="54">
        <v>411455</v>
      </c>
      <c r="B137" s="43" t="s">
        <v>50</v>
      </c>
      <c r="C137" s="43" t="s">
        <v>233</v>
      </c>
      <c r="D137" s="1" t="s">
        <v>232</v>
      </c>
      <c r="E137" s="23">
        <v>14</v>
      </c>
      <c r="F137" s="27">
        <f>ROUNDDOWN(E137*88%,2)</f>
        <v>12.32</v>
      </c>
      <c r="G137" s="149"/>
      <c r="H137" s="37">
        <f t="shared" ref="H137" si="49">SUM(F137*G137)</f>
        <v>0</v>
      </c>
    </row>
    <row r="138" spans="1:8" ht="17" x14ac:dyDescent="0.4">
      <c r="A138" s="54">
        <v>411476</v>
      </c>
      <c r="B138" s="43" t="s">
        <v>301</v>
      </c>
      <c r="C138" s="43" t="s">
        <v>301</v>
      </c>
      <c r="D138" s="1" t="s">
        <v>105</v>
      </c>
      <c r="E138" s="23">
        <v>12.5</v>
      </c>
      <c r="F138" s="27">
        <f>ROUNDDOWN(E138*88%,2)</f>
        <v>11</v>
      </c>
      <c r="G138" s="149"/>
      <c r="H138" s="37">
        <f t="shared" ref="H138" si="50">SUM(F138*G138)</f>
        <v>0</v>
      </c>
    </row>
    <row r="139" spans="1:8" ht="17" x14ac:dyDescent="0.4">
      <c r="A139" s="343" t="s">
        <v>577</v>
      </c>
      <c r="B139" s="344"/>
      <c r="C139" s="344"/>
      <c r="D139" s="344"/>
      <c r="E139" s="344"/>
      <c r="F139" s="344"/>
      <c r="G139" s="344"/>
      <c r="H139" s="344"/>
    </row>
    <row r="140" spans="1:8" ht="17" x14ac:dyDescent="0.4">
      <c r="A140" s="54">
        <v>211494</v>
      </c>
      <c r="B140" s="43" t="s">
        <v>578</v>
      </c>
      <c r="C140" s="43" t="s">
        <v>583</v>
      </c>
      <c r="D140" s="1" t="s">
        <v>579</v>
      </c>
      <c r="E140" s="23">
        <v>30</v>
      </c>
      <c r="F140" s="27">
        <f>ROUNDDOWN(E140*88%,2)</f>
        <v>26.4</v>
      </c>
      <c r="G140" s="149"/>
      <c r="H140" s="37">
        <f t="shared" ref="H140:H143" si="51">SUM(F140*G140)</f>
        <v>0</v>
      </c>
    </row>
    <row r="141" spans="1:8" ht="17" x14ac:dyDescent="0.4">
      <c r="A141" s="54">
        <v>211495</v>
      </c>
      <c r="B141" s="43" t="s">
        <v>580</v>
      </c>
      <c r="C141" s="43" t="s">
        <v>584</v>
      </c>
      <c r="D141" s="1" t="s">
        <v>87</v>
      </c>
      <c r="E141" s="23">
        <v>75</v>
      </c>
      <c r="F141" s="27">
        <f>ROUNDDOWN(E141*88%,2)</f>
        <v>66</v>
      </c>
      <c r="G141" s="149"/>
      <c r="H141" s="37">
        <f t="shared" si="51"/>
        <v>0</v>
      </c>
    </row>
    <row r="142" spans="1:8" ht="17" x14ac:dyDescent="0.4">
      <c r="A142" s="54">
        <v>211496</v>
      </c>
      <c r="B142" s="43" t="s">
        <v>581</v>
      </c>
      <c r="C142" s="43" t="s">
        <v>585</v>
      </c>
      <c r="D142" s="1" t="s">
        <v>100</v>
      </c>
      <c r="E142" s="23">
        <v>65</v>
      </c>
      <c r="F142" s="27">
        <f>ROUNDDOWN(E142*88%,2)</f>
        <v>57.2</v>
      </c>
      <c r="G142" s="149"/>
      <c r="H142" s="37">
        <f t="shared" si="51"/>
        <v>0</v>
      </c>
    </row>
    <row r="143" spans="1:8" ht="17" x14ac:dyDescent="0.4">
      <c r="A143" s="54">
        <v>211497</v>
      </c>
      <c r="B143" s="43" t="s">
        <v>582</v>
      </c>
      <c r="C143" s="43" t="s">
        <v>586</v>
      </c>
      <c r="D143" s="1" t="s">
        <v>105</v>
      </c>
      <c r="E143" s="23">
        <v>45</v>
      </c>
      <c r="F143" s="27">
        <f>ROUNDDOWN(E143*88%,2)</f>
        <v>39.6</v>
      </c>
      <c r="G143" s="149"/>
      <c r="H143" s="37">
        <f t="shared" si="51"/>
        <v>0</v>
      </c>
    </row>
    <row r="144" spans="1:8" ht="17" x14ac:dyDescent="0.4">
      <c r="A144" s="55"/>
      <c r="B144" s="56"/>
      <c r="C144" s="56"/>
      <c r="D144" s="55"/>
      <c r="E144" s="57"/>
      <c r="F144" s="57"/>
      <c r="G144" s="58" t="s">
        <v>234</v>
      </c>
      <c r="H144" s="59">
        <f>SUM(H8:H143)</f>
        <v>0</v>
      </c>
    </row>
    <row r="145" spans="1:8" ht="17" x14ac:dyDescent="0.4">
      <c r="A145" s="55"/>
      <c r="B145" s="56"/>
      <c r="C145" s="206"/>
      <c r="D145" s="55"/>
      <c r="E145" s="57"/>
      <c r="F145" s="57"/>
      <c r="H145" s="61"/>
    </row>
    <row r="146" spans="1:8" ht="17.5" thickBot="1" x14ac:dyDescent="0.45">
      <c r="A146" s="62"/>
      <c r="B146" s="56"/>
      <c r="C146" s="56"/>
      <c r="D146" s="55"/>
      <c r="E146" s="63"/>
      <c r="F146" s="63"/>
      <c r="H146" s="61"/>
    </row>
    <row r="147" spans="1:8" ht="51.5" thickBot="1" x14ac:dyDescent="0.4">
      <c r="A147" s="306" t="s">
        <v>235</v>
      </c>
      <c r="B147" s="307"/>
      <c r="C147" s="237" t="s">
        <v>236</v>
      </c>
      <c r="D147" s="16" t="s">
        <v>8</v>
      </c>
      <c r="E147" s="18" t="s">
        <v>542</v>
      </c>
      <c r="F147" s="18" t="s">
        <v>543</v>
      </c>
      <c r="G147" s="19" t="s">
        <v>9</v>
      </c>
      <c r="H147" s="20" t="s">
        <v>545</v>
      </c>
    </row>
    <row r="148" spans="1:8" ht="17" x14ac:dyDescent="0.4">
      <c r="A148" s="345" t="s">
        <v>237</v>
      </c>
      <c r="B148" s="346"/>
      <c r="C148" s="201"/>
      <c r="D148" s="202"/>
      <c r="E148" s="203"/>
      <c r="F148" s="203"/>
      <c r="G148" s="204"/>
      <c r="H148" s="205"/>
    </row>
    <row r="149" spans="1:8" ht="17" x14ac:dyDescent="0.4">
      <c r="A149" s="64">
        <v>211051</v>
      </c>
      <c r="B149" s="65" t="s">
        <v>27</v>
      </c>
      <c r="C149" s="65" t="s">
        <v>238</v>
      </c>
      <c r="D149" s="66" t="s">
        <v>239</v>
      </c>
      <c r="E149" s="23">
        <v>56</v>
      </c>
      <c r="F149" s="23">
        <f>ROUNDDOWN( E149 * 81%, 2)</f>
        <v>45.36</v>
      </c>
      <c r="G149" s="153"/>
      <c r="H149" s="29">
        <f t="shared" ref="H149:H153" si="52">SUM(F149*G149)</f>
        <v>0</v>
      </c>
    </row>
    <row r="150" spans="1:8" ht="17" x14ac:dyDescent="0.4">
      <c r="A150" s="64">
        <v>211458</v>
      </c>
      <c r="B150" s="65" t="s">
        <v>240</v>
      </c>
      <c r="C150" s="65" t="s">
        <v>241</v>
      </c>
      <c r="D150" s="66" t="s">
        <v>239</v>
      </c>
      <c r="E150" s="23">
        <v>56</v>
      </c>
      <c r="F150" s="23">
        <f>ROUNDDOWN( E150 * 81%, 2)</f>
        <v>45.36</v>
      </c>
      <c r="G150" s="153"/>
      <c r="H150" s="29">
        <f t="shared" si="52"/>
        <v>0</v>
      </c>
    </row>
    <row r="151" spans="1:8" ht="17" x14ac:dyDescent="0.4">
      <c r="A151" s="67">
        <v>201101</v>
      </c>
      <c r="B151" s="68" t="s">
        <v>36</v>
      </c>
      <c r="C151" s="68" t="s">
        <v>242</v>
      </c>
      <c r="D151" s="69" t="s">
        <v>243</v>
      </c>
      <c r="E151" s="23">
        <v>56</v>
      </c>
      <c r="F151" s="23">
        <f t="shared" ref="F151:F155" si="53">ROUNDDOWN( E151 * 81%, 2)</f>
        <v>45.36</v>
      </c>
      <c r="G151" s="153"/>
      <c r="H151" s="29">
        <f t="shared" si="52"/>
        <v>0</v>
      </c>
    </row>
    <row r="152" spans="1:8" ht="17" x14ac:dyDescent="0.4">
      <c r="A152" s="67">
        <v>211326</v>
      </c>
      <c r="B152" s="68" t="s">
        <v>44</v>
      </c>
      <c r="C152" s="68" t="s">
        <v>244</v>
      </c>
      <c r="D152" s="69" t="s">
        <v>239</v>
      </c>
      <c r="E152" s="23">
        <v>47</v>
      </c>
      <c r="F152" s="23">
        <f t="shared" si="53"/>
        <v>38.07</v>
      </c>
      <c r="G152" s="153"/>
      <c r="H152" s="29">
        <f t="shared" si="52"/>
        <v>0</v>
      </c>
    </row>
    <row r="153" spans="1:8" ht="17" x14ac:dyDescent="0.4">
      <c r="A153" s="67">
        <v>201511</v>
      </c>
      <c r="B153" s="68" t="s">
        <v>159</v>
      </c>
      <c r="C153" s="68" t="s">
        <v>245</v>
      </c>
      <c r="D153" s="69" t="s">
        <v>239</v>
      </c>
      <c r="E153" s="23">
        <v>49</v>
      </c>
      <c r="F153" s="23">
        <f t="shared" si="53"/>
        <v>39.69</v>
      </c>
      <c r="G153" s="153"/>
      <c r="H153" s="29">
        <f t="shared" si="52"/>
        <v>0</v>
      </c>
    </row>
    <row r="154" spans="1:8" ht="17" x14ac:dyDescent="0.4">
      <c r="A154" s="70">
        <v>711439</v>
      </c>
      <c r="B154" s="43" t="s">
        <v>41</v>
      </c>
      <c r="C154" s="43" t="s">
        <v>246</v>
      </c>
      <c r="D154" s="1" t="s">
        <v>29</v>
      </c>
      <c r="E154" s="2">
        <v>18.5</v>
      </c>
      <c r="F154" s="71">
        <f t="shared" si="53"/>
        <v>14.98</v>
      </c>
      <c r="G154" s="154"/>
      <c r="H154" s="29">
        <f>SUM(F154*G154)</f>
        <v>0</v>
      </c>
    </row>
    <row r="155" spans="1:8" ht="17" x14ac:dyDescent="0.4">
      <c r="A155" s="72">
        <v>710541</v>
      </c>
      <c r="B155" s="73" t="s">
        <v>107</v>
      </c>
      <c r="C155" s="73" t="s">
        <v>535</v>
      </c>
      <c r="D155" s="74">
        <v>8.4</v>
      </c>
      <c r="E155" s="2">
        <v>21</v>
      </c>
      <c r="F155" s="71">
        <f t="shared" si="53"/>
        <v>17.010000000000002</v>
      </c>
      <c r="G155" s="154"/>
      <c r="H155" s="29">
        <f>SUM(F155*G155)</f>
        <v>0</v>
      </c>
    </row>
    <row r="156" spans="1:8" ht="17" x14ac:dyDescent="0.4">
      <c r="A156" s="72">
        <v>211512</v>
      </c>
      <c r="B156" s="73" t="s">
        <v>606</v>
      </c>
      <c r="C156" s="73" t="s">
        <v>607</v>
      </c>
      <c r="D156" s="74" t="s">
        <v>239</v>
      </c>
      <c r="E156" s="2">
        <v>49</v>
      </c>
      <c r="F156" s="71">
        <f t="shared" ref="F156" si="54">ROUNDDOWN( E156 * 81%, 2)</f>
        <v>39.69</v>
      </c>
      <c r="G156" s="154"/>
      <c r="H156" s="29">
        <f>SUM(F156*G156)</f>
        <v>0</v>
      </c>
    </row>
    <row r="157" spans="1:8" ht="17" x14ac:dyDescent="0.4">
      <c r="A157" s="345" t="s">
        <v>247</v>
      </c>
      <c r="B157" s="346"/>
      <c r="C157" s="201"/>
      <c r="D157" s="207"/>
      <c r="E157" s="208"/>
      <c r="F157" s="208"/>
      <c r="G157" s="209"/>
      <c r="H157" s="210"/>
    </row>
    <row r="158" spans="1:8" ht="17" x14ac:dyDescent="0.4">
      <c r="A158" s="75">
        <v>211596</v>
      </c>
      <c r="B158" s="76" t="s">
        <v>66</v>
      </c>
      <c r="C158" s="76" t="s">
        <v>248</v>
      </c>
      <c r="D158" s="1" t="s">
        <v>207</v>
      </c>
      <c r="E158" s="23">
        <v>57</v>
      </c>
      <c r="F158" s="23">
        <f>ROUNDDOWN( E158 * 81%, 2)</f>
        <v>46.17</v>
      </c>
      <c r="G158" s="153"/>
      <c r="H158" s="29">
        <f>SUM(F158*G158)</f>
        <v>0</v>
      </c>
    </row>
    <row r="159" spans="1:8" ht="17" x14ac:dyDescent="0.4">
      <c r="A159" s="34">
        <v>211510</v>
      </c>
      <c r="B159" s="35" t="s">
        <v>562</v>
      </c>
      <c r="C159" s="35" t="s">
        <v>566</v>
      </c>
      <c r="D159" s="36" t="s">
        <v>192</v>
      </c>
      <c r="E159" s="23">
        <v>85</v>
      </c>
      <c r="F159" s="23">
        <f>ROUNDDOWN( E159 * 81%, 2)</f>
        <v>68.849999999999994</v>
      </c>
      <c r="G159" s="153"/>
      <c r="H159" s="29">
        <f t="shared" ref="H159:H163" si="55">SUM(F159*G159)</f>
        <v>0</v>
      </c>
    </row>
    <row r="160" spans="1:8" ht="17" x14ac:dyDescent="0.4">
      <c r="A160" s="75">
        <v>211323</v>
      </c>
      <c r="B160" s="76" t="s">
        <v>72</v>
      </c>
      <c r="C160" s="76" t="s">
        <v>249</v>
      </c>
      <c r="D160" s="1" t="s">
        <v>207</v>
      </c>
      <c r="E160" s="23">
        <v>57</v>
      </c>
      <c r="F160" s="23">
        <f t="shared" ref="F160:F163" si="56">ROUNDDOWN( E160 * 81%, 2)</f>
        <v>46.17</v>
      </c>
      <c r="G160" s="153"/>
      <c r="H160" s="29">
        <f t="shared" si="55"/>
        <v>0</v>
      </c>
    </row>
    <row r="161" spans="1:8" ht="17" x14ac:dyDescent="0.4">
      <c r="A161" s="75">
        <v>211412</v>
      </c>
      <c r="B161" s="76" t="s">
        <v>83</v>
      </c>
      <c r="C161" s="76" t="s">
        <v>250</v>
      </c>
      <c r="D161" s="1" t="s">
        <v>207</v>
      </c>
      <c r="E161" s="23">
        <v>59</v>
      </c>
      <c r="F161" s="23">
        <f t="shared" si="56"/>
        <v>47.79</v>
      </c>
      <c r="G161" s="153"/>
      <c r="H161" s="29">
        <f t="shared" si="55"/>
        <v>0</v>
      </c>
    </row>
    <row r="162" spans="1:8" ht="17" x14ac:dyDescent="0.4">
      <c r="A162" s="75">
        <v>211441</v>
      </c>
      <c r="B162" s="76" t="s">
        <v>171</v>
      </c>
      <c r="C162" s="76" t="s">
        <v>251</v>
      </c>
      <c r="D162" s="1" t="s">
        <v>207</v>
      </c>
      <c r="E162" s="23">
        <v>79</v>
      </c>
      <c r="F162" s="23">
        <f t="shared" si="56"/>
        <v>63.99</v>
      </c>
      <c r="G162" s="153"/>
      <c r="H162" s="29">
        <f t="shared" si="55"/>
        <v>0</v>
      </c>
    </row>
    <row r="163" spans="1:8" ht="17" x14ac:dyDescent="0.4">
      <c r="A163" s="75">
        <v>211327</v>
      </c>
      <c r="B163" s="76" t="s">
        <v>75</v>
      </c>
      <c r="C163" s="76" t="s">
        <v>252</v>
      </c>
      <c r="D163" s="1" t="s">
        <v>207</v>
      </c>
      <c r="E163" s="23">
        <v>57</v>
      </c>
      <c r="F163" s="23">
        <f t="shared" si="56"/>
        <v>46.17</v>
      </c>
      <c r="G163" s="153"/>
      <c r="H163" s="29">
        <f t="shared" si="55"/>
        <v>0</v>
      </c>
    </row>
    <row r="164" spans="1:8" ht="17" x14ac:dyDescent="0.4">
      <c r="A164" s="75">
        <v>211507</v>
      </c>
      <c r="B164" s="76" t="s">
        <v>550</v>
      </c>
      <c r="C164" s="76" t="s">
        <v>557</v>
      </c>
      <c r="D164" s="1" t="s">
        <v>192</v>
      </c>
      <c r="E164" s="23">
        <v>69</v>
      </c>
      <c r="F164" s="23">
        <f t="shared" ref="F164" si="57">ROUNDDOWN( E164 * 81%, 2)</f>
        <v>55.89</v>
      </c>
      <c r="G164" s="153"/>
      <c r="H164" s="29">
        <f t="shared" ref="H164" si="58">SUM(F164*G164)</f>
        <v>0</v>
      </c>
    </row>
    <row r="165" spans="1:8" ht="17" x14ac:dyDescent="0.4">
      <c r="A165" s="75">
        <v>211506</v>
      </c>
      <c r="B165" s="76" t="s">
        <v>610</v>
      </c>
      <c r="C165" s="76" t="s">
        <v>611</v>
      </c>
      <c r="D165" s="1" t="s">
        <v>207</v>
      </c>
      <c r="E165" s="23">
        <v>79</v>
      </c>
      <c r="F165" s="23">
        <f t="shared" ref="F165" si="59">ROUNDDOWN( E165 * 81%, 2)</f>
        <v>63.99</v>
      </c>
      <c r="G165" s="153"/>
      <c r="H165" s="29">
        <f t="shared" ref="H165" si="60">SUM(F165*G165)</f>
        <v>0</v>
      </c>
    </row>
    <row r="166" spans="1:8" s="87" customFormat="1" ht="17" x14ac:dyDescent="0.4">
      <c r="A166" s="300" t="s">
        <v>253</v>
      </c>
      <c r="B166" s="301"/>
      <c r="C166" s="211"/>
      <c r="D166" s="212"/>
      <c r="E166" s="213"/>
      <c r="F166" s="213"/>
      <c r="G166" s="214"/>
      <c r="H166" s="215"/>
    </row>
    <row r="167" spans="1:8" ht="17" x14ac:dyDescent="0.4">
      <c r="A167" s="77">
        <v>211501</v>
      </c>
      <c r="B167" s="78" t="s">
        <v>254</v>
      </c>
      <c r="C167" s="78" t="s">
        <v>255</v>
      </c>
      <c r="D167" s="79" t="s">
        <v>71</v>
      </c>
      <c r="E167" s="23">
        <v>69</v>
      </c>
      <c r="F167" s="23">
        <f>ROUNDDOWN( E167 * 81%, 2)</f>
        <v>55.89</v>
      </c>
      <c r="G167" s="153"/>
      <c r="H167" s="29">
        <f t="shared" ref="H167:H169" si="61">SUM(F167*G167)</f>
        <v>0</v>
      </c>
    </row>
    <row r="168" spans="1:8" ht="17" x14ac:dyDescent="0.4">
      <c r="A168" s="253">
        <v>211453</v>
      </c>
      <c r="B168" s="96" t="s">
        <v>63</v>
      </c>
      <c r="C168" s="96" t="s">
        <v>256</v>
      </c>
      <c r="D168" s="254" t="s">
        <v>112</v>
      </c>
      <c r="E168" s="23">
        <v>59</v>
      </c>
      <c r="F168" s="23">
        <f t="shared" ref="F168:F169" si="62">ROUNDDOWN( E168 * 81%, 2)</f>
        <v>47.79</v>
      </c>
      <c r="G168" s="153"/>
      <c r="H168" s="29">
        <f t="shared" si="61"/>
        <v>0</v>
      </c>
    </row>
    <row r="169" spans="1:8" ht="17" x14ac:dyDescent="0.4">
      <c r="A169" s="259">
        <v>211249</v>
      </c>
      <c r="B169" s="84" t="s">
        <v>257</v>
      </c>
      <c r="C169" s="84" t="s">
        <v>258</v>
      </c>
      <c r="D169" s="69" t="s">
        <v>207</v>
      </c>
      <c r="E169" s="23">
        <v>59</v>
      </c>
      <c r="F169" s="23">
        <f t="shared" si="62"/>
        <v>47.79</v>
      </c>
      <c r="G169" s="153"/>
      <c r="H169" s="29">
        <f t="shared" si="61"/>
        <v>0</v>
      </c>
    </row>
    <row r="170" spans="1:8" ht="17" x14ac:dyDescent="0.4">
      <c r="A170" s="30">
        <v>211475</v>
      </c>
      <c r="B170" s="31" t="s">
        <v>259</v>
      </c>
      <c r="C170" s="31" t="s">
        <v>260</v>
      </c>
      <c r="D170" s="24" t="s">
        <v>68</v>
      </c>
      <c r="E170" s="23">
        <v>122</v>
      </c>
      <c r="F170" s="23">
        <f>ROUNDDOWN( E170 * 81%, 2)</f>
        <v>98.82</v>
      </c>
      <c r="G170" s="153"/>
      <c r="H170" s="29">
        <f>SUM(F170*G170)</f>
        <v>0</v>
      </c>
    </row>
    <row r="171" spans="1:8" s="87" customFormat="1" ht="17" x14ac:dyDescent="0.4">
      <c r="A171" s="300" t="s">
        <v>261</v>
      </c>
      <c r="B171" s="301"/>
      <c r="C171" s="216"/>
      <c r="D171" s="217"/>
      <c r="E171" s="213"/>
      <c r="F171" s="213"/>
      <c r="G171" s="214"/>
      <c r="H171" s="218"/>
    </row>
    <row r="172" spans="1:8" ht="17" x14ac:dyDescent="0.4">
      <c r="A172" s="82">
        <v>211318</v>
      </c>
      <c r="B172" s="80" t="s">
        <v>262</v>
      </c>
      <c r="C172" s="80" t="s">
        <v>263</v>
      </c>
      <c r="D172" s="66" t="s">
        <v>207</v>
      </c>
      <c r="E172" s="23">
        <v>54</v>
      </c>
      <c r="F172" s="23">
        <f>ROUNDDOWN( E172 * 81%, 2)</f>
        <v>43.74</v>
      </c>
      <c r="G172" s="153"/>
      <c r="H172" s="29">
        <f t="shared" ref="H172" si="63">SUM(F172*G172)</f>
        <v>0</v>
      </c>
    </row>
    <row r="173" spans="1:8" ht="17" x14ac:dyDescent="0.4">
      <c r="A173" s="83">
        <v>211394</v>
      </c>
      <c r="B173" s="84" t="s">
        <v>264</v>
      </c>
      <c r="C173" s="84" t="s">
        <v>265</v>
      </c>
      <c r="D173" s="69" t="s">
        <v>266</v>
      </c>
      <c r="E173" s="23">
        <v>28</v>
      </c>
      <c r="F173" s="23">
        <f t="shared" ref="F173:F178" si="64">ROUNDDOWN( E173 * 81%, 2)</f>
        <v>22.68</v>
      </c>
      <c r="G173" s="153"/>
      <c r="H173" s="29">
        <f t="shared" ref="H173:H184" si="65">SUM(F173*G173)</f>
        <v>0</v>
      </c>
    </row>
    <row r="174" spans="1:8" ht="17" x14ac:dyDescent="0.4">
      <c r="A174" s="83">
        <v>211242</v>
      </c>
      <c r="B174" s="84" t="s">
        <v>267</v>
      </c>
      <c r="C174" s="84" t="s">
        <v>268</v>
      </c>
      <c r="D174" s="69" t="s">
        <v>207</v>
      </c>
      <c r="E174" s="23">
        <v>49</v>
      </c>
      <c r="F174" s="23">
        <f t="shared" si="64"/>
        <v>39.69</v>
      </c>
      <c r="G174" s="153"/>
      <c r="H174" s="29">
        <f t="shared" si="65"/>
        <v>0</v>
      </c>
    </row>
    <row r="175" spans="1:8" ht="17" x14ac:dyDescent="0.4">
      <c r="A175" s="83">
        <v>211273</v>
      </c>
      <c r="B175" s="84" t="s">
        <v>269</v>
      </c>
      <c r="C175" s="84" t="s">
        <v>270</v>
      </c>
      <c r="D175" s="69" t="s">
        <v>207</v>
      </c>
      <c r="E175" s="23">
        <v>54</v>
      </c>
      <c r="F175" s="23">
        <f t="shared" si="64"/>
        <v>43.74</v>
      </c>
      <c r="G175" s="153"/>
      <c r="H175" s="29">
        <f t="shared" si="65"/>
        <v>0</v>
      </c>
    </row>
    <row r="176" spans="1:8" ht="17" x14ac:dyDescent="0.4">
      <c r="A176" s="83">
        <v>211423</v>
      </c>
      <c r="B176" s="84" t="s">
        <v>271</v>
      </c>
      <c r="C176" s="84" t="s">
        <v>272</v>
      </c>
      <c r="D176" s="69" t="s">
        <v>68</v>
      </c>
      <c r="E176" s="23">
        <v>62</v>
      </c>
      <c r="F176" s="23">
        <f t="shared" si="64"/>
        <v>50.22</v>
      </c>
      <c r="G176" s="153"/>
      <c r="H176" s="29">
        <f t="shared" ref="H176" si="66">SUM(F176*G176)</f>
        <v>0</v>
      </c>
    </row>
    <row r="177" spans="1:8" ht="17" x14ac:dyDescent="0.4">
      <c r="A177" s="83">
        <v>211462</v>
      </c>
      <c r="B177" s="84" t="s">
        <v>273</v>
      </c>
      <c r="C177" s="84" t="s">
        <v>274</v>
      </c>
      <c r="D177" s="69" t="s">
        <v>192</v>
      </c>
      <c r="E177" s="23">
        <v>55</v>
      </c>
      <c r="F177" s="23">
        <f t="shared" si="64"/>
        <v>44.55</v>
      </c>
      <c r="G177" s="153"/>
      <c r="H177" s="29">
        <f t="shared" ref="H177" si="67">SUM(F177*G177)</f>
        <v>0</v>
      </c>
    </row>
    <row r="178" spans="1:8" ht="17" x14ac:dyDescent="0.4">
      <c r="A178" s="83">
        <v>211489</v>
      </c>
      <c r="B178" s="84" t="s">
        <v>275</v>
      </c>
      <c r="C178" s="84" t="s">
        <v>275</v>
      </c>
      <c r="D178" s="69" t="s">
        <v>276</v>
      </c>
      <c r="E178" s="23">
        <v>59</v>
      </c>
      <c r="F178" s="23">
        <f t="shared" si="64"/>
        <v>47.79</v>
      </c>
      <c r="G178" s="153"/>
      <c r="H178" s="29">
        <f t="shared" ref="H178" si="68">SUM(F178*G178)</f>
        <v>0</v>
      </c>
    </row>
    <row r="179" spans="1:8" s="87" customFormat="1" ht="17" x14ac:dyDescent="0.4">
      <c r="A179" s="300" t="s">
        <v>277</v>
      </c>
      <c r="B179" s="301"/>
      <c r="C179" s="216"/>
      <c r="D179" s="217"/>
      <c r="E179" s="213"/>
      <c r="F179" s="213"/>
      <c r="G179" s="214"/>
      <c r="H179" s="218"/>
    </row>
    <row r="180" spans="1:8" ht="17" x14ac:dyDescent="0.4">
      <c r="A180" s="83">
        <v>211415</v>
      </c>
      <c r="B180" s="84" t="s">
        <v>278</v>
      </c>
      <c r="C180" s="84" t="s">
        <v>278</v>
      </c>
      <c r="D180" s="69" t="s">
        <v>279</v>
      </c>
      <c r="E180" s="27">
        <v>68</v>
      </c>
      <c r="F180" s="23">
        <f>ROUNDDOWN( E180 * 81%, 2)</f>
        <v>55.08</v>
      </c>
      <c r="G180" s="156"/>
      <c r="H180" s="53">
        <f t="shared" ref="H180:H181" si="69">SUM(F180*G180)</f>
        <v>0</v>
      </c>
    </row>
    <row r="181" spans="1:8" ht="17" x14ac:dyDescent="0.4">
      <c r="A181" s="70">
        <v>711393</v>
      </c>
      <c r="B181" s="26" t="s">
        <v>169</v>
      </c>
      <c r="C181" s="43" t="s">
        <v>280</v>
      </c>
      <c r="D181" s="1" t="s">
        <v>127</v>
      </c>
      <c r="E181" s="2">
        <v>38</v>
      </c>
      <c r="F181" s="71">
        <f>ROUNDDOWN( E181 * 81%, 2)</f>
        <v>30.78</v>
      </c>
      <c r="G181" s="154"/>
      <c r="H181" s="37">
        <f t="shared" si="69"/>
        <v>0</v>
      </c>
    </row>
    <row r="182" spans="1:8" s="87" customFormat="1" ht="17" x14ac:dyDescent="0.4">
      <c r="A182" s="300" t="s">
        <v>281</v>
      </c>
      <c r="B182" s="301"/>
      <c r="C182" s="216"/>
      <c r="D182" s="217"/>
      <c r="E182" s="213"/>
      <c r="F182" s="213"/>
      <c r="G182" s="214"/>
      <c r="H182" s="219"/>
    </row>
    <row r="183" spans="1:8" ht="17" x14ac:dyDescent="0.4">
      <c r="A183" s="83">
        <v>211243</v>
      </c>
      <c r="B183" s="84" t="s">
        <v>282</v>
      </c>
      <c r="C183" s="84" t="s">
        <v>283</v>
      </c>
      <c r="D183" s="69" t="s">
        <v>284</v>
      </c>
      <c r="E183" s="23">
        <v>29</v>
      </c>
      <c r="F183" s="23">
        <f>ROUNDDOWN( E183 * 81%, 2)</f>
        <v>23.49</v>
      </c>
      <c r="G183" s="153"/>
      <c r="H183" s="29">
        <f t="shared" si="65"/>
        <v>0</v>
      </c>
    </row>
    <row r="184" spans="1:8" ht="17" x14ac:dyDescent="0.4">
      <c r="A184" s="83">
        <v>211282</v>
      </c>
      <c r="B184" s="84" t="s">
        <v>285</v>
      </c>
      <c r="C184" s="84" t="s">
        <v>286</v>
      </c>
      <c r="D184" s="69" t="s">
        <v>284</v>
      </c>
      <c r="E184" s="23">
        <v>46</v>
      </c>
      <c r="F184" s="23">
        <f>ROUNDDOWN( E184 * 81%, 2)</f>
        <v>37.26</v>
      </c>
      <c r="G184" s="153"/>
      <c r="H184" s="29">
        <f t="shared" si="65"/>
        <v>0</v>
      </c>
    </row>
    <row r="185" spans="1:8" s="87" customFormat="1" ht="17" x14ac:dyDescent="0.4">
      <c r="A185" s="300" t="s">
        <v>287</v>
      </c>
      <c r="B185" s="301"/>
      <c r="C185" s="211"/>
      <c r="D185" s="212"/>
      <c r="E185" s="220"/>
      <c r="F185" s="220"/>
      <c r="G185" s="221"/>
      <c r="H185" s="222"/>
    </row>
    <row r="186" spans="1:8" ht="17" x14ac:dyDescent="0.4">
      <c r="A186" s="83">
        <v>211319</v>
      </c>
      <c r="B186" s="84" t="s">
        <v>288</v>
      </c>
      <c r="C186" s="84" t="s">
        <v>289</v>
      </c>
      <c r="D186" s="69" t="s">
        <v>207</v>
      </c>
      <c r="E186" s="27">
        <v>38</v>
      </c>
      <c r="F186" s="23">
        <f>ROUNDDOWN( E186 * 81%, 2)</f>
        <v>30.78</v>
      </c>
      <c r="G186" s="155"/>
      <c r="H186" s="29">
        <f t="shared" ref="H186" si="70">SUM(F186*G186)</f>
        <v>0</v>
      </c>
    </row>
    <row r="187" spans="1:8" ht="17" x14ac:dyDescent="0.4">
      <c r="A187" s="83">
        <v>211073</v>
      </c>
      <c r="B187" s="84" t="s">
        <v>290</v>
      </c>
      <c r="C187" s="85" t="s">
        <v>291</v>
      </c>
      <c r="D187" s="69" t="s">
        <v>87</v>
      </c>
      <c r="E187" s="27">
        <v>35</v>
      </c>
      <c r="F187" s="23">
        <f>ROUNDDOWN( E187 * 81%, 2)</f>
        <v>28.35</v>
      </c>
      <c r="G187" s="155"/>
      <c r="H187" s="29">
        <f t="shared" ref="H187" si="71">SUM(F187*G187)</f>
        <v>0</v>
      </c>
    </row>
    <row r="188" spans="1:8" s="87" customFormat="1" ht="15" customHeight="1" x14ac:dyDescent="0.4">
      <c r="A188" s="300" t="s">
        <v>292</v>
      </c>
      <c r="B188" s="301"/>
      <c r="C188" s="216"/>
      <c r="D188" s="217"/>
      <c r="E188" s="213"/>
      <c r="F188" s="213"/>
      <c r="G188" s="214"/>
      <c r="H188" s="218"/>
    </row>
    <row r="189" spans="1:8" ht="17" x14ac:dyDescent="0.4">
      <c r="A189" s="259">
        <v>210616</v>
      </c>
      <c r="B189" s="84" t="s">
        <v>56</v>
      </c>
      <c r="C189" s="84" t="s">
        <v>293</v>
      </c>
      <c r="D189" s="69" t="s">
        <v>239</v>
      </c>
      <c r="E189" s="23">
        <v>29</v>
      </c>
      <c r="F189" s="23">
        <f>ROUNDDOWN( E189 * 81%, 2)</f>
        <v>23.49</v>
      </c>
      <c r="G189" s="153"/>
      <c r="H189" s="29">
        <f t="shared" ref="H189:H190" si="72">SUM(F189*G189)</f>
        <v>0</v>
      </c>
    </row>
    <row r="190" spans="1:8" ht="16.5" customHeight="1" x14ac:dyDescent="0.4">
      <c r="A190" s="259">
        <v>202021</v>
      </c>
      <c r="B190" s="84" t="s">
        <v>151</v>
      </c>
      <c r="C190" s="84" t="s">
        <v>294</v>
      </c>
      <c r="D190" s="69" t="s">
        <v>295</v>
      </c>
      <c r="E190" s="23">
        <v>39</v>
      </c>
      <c r="F190" s="23">
        <f t="shared" ref="F190:F191" si="73">ROUNDDOWN( E190 * 81%, 2)</f>
        <v>31.59</v>
      </c>
      <c r="G190" s="153"/>
      <c r="H190" s="29">
        <f t="shared" si="72"/>
        <v>0</v>
      </c>
    </row>
    <row r="191" spans="1:8" ht="17" x14ac:dyDescent="0.4">
      <c r="A191" s="33">
        <v>710545</v>
      </c>
      <c r="B191" s="22" t="s">
        <v>110</v>
      </c>
      <c r="C191" s="22" t="s">
        <v>296</v>
      </c>
      <c r="D191" s="1" t="s">
        <v>112</v>
      </c>
      <c r="E191" s="23">
        <v>22.5</v>
      </c>
      <c r="F191" s="23">
        <f t="shared" si="73"/>
        <v>18.22</v>
      </c>
      <c r="G191" s="149"/>
      <c r="H191" s="29">
        <f t="shared" ref="H191" si="74">SUM(F191*G191)</f>
        <v>0</v>
      </c>
    </row>
    <row r="192" spans="1:8" s="87" customFormat="1" ht="18" customHeight="1" x14ac:dyDescent="0.4">
      <c r="A192" s="304" t="s">
        <v>297</v>
      </c>
      <c r="B192" s="305"/>
      <c r="C192" s="223"/>
      <c r="D192" s="224"/>
      <c r="E192" s="213"/>
      <c r="F192" s="213"/>
      <c r="G192" s="214"/>
      <c r="H192" s="219"/>
    </row>
    <row r="193" spans="1:8" ht="18" customHeight="1" x14ac:dyDescent="0.4">
      <c r="A193" s="32">
        <v>210543</v>
      </c>
      <c r="B193" s="90" t="s">
        <v>298</v>
      </c>
      <c r="C193" s="90" t="s">
        <v>299</v>
      </c>
      <c r="D193" s="69" t="s">
        <v>192</v>
      </c>
      <c r="E193" s="2">
        <v>66</v>
      </c>
      <c r="F193" s="23">
        <f t="shared" ref="F193" si="75">ROUNDDOWN( E193 * 81%, 2)</f>
        <v>53.46</v>
      </c>
      <c r="G193" s="153"/>
      <c r="H193" s="91">
        <f t="shared" ref="H193" si="76">SUM(F193*G193)</f>
        <v>0</v>
      </c>
    </row>
    <row r="194" spans="1:8" ht="17" x14ac:dyDescent="0.4">
      <c r="A194" s="75">
        <v>211268</v>
      </c>
      <c r="B194" s="90" t="s">
        <v>114</v>
      </c>
      <c r="C194" s="90" t="s">
        <v>300</v>
      </c>
      <c r="D194" s="69" t="s">
        <v>207</v>
      </c>
      <c r="E194" s="23">
        <v>66</v>
      </c>
      <c r="F194" s="23">
        <f t="shared" ref="F194:F195" si="77">ROUNDDOWN( E194 * 81%, 2)</f>
        <v>53.46</v>
      </c>
      <c r="G194" s="153"/>
      <c r="H194" s="91">
        <f t="shared" ref="H194:H195" si="78">SUM(F194*G194)</f>
        <v>0</v>
      </c>
    </row>
    <row r="195" spans="1:8" ht="17" x14ac:dyDescent="0.4">
      <c r="A195" s="24">
        <v>211476</v>
      </c>
      <c r="B195" s="90" t="s">
        <v>301</v>
      </c>
      <c r="C195" s="90" t="s">
        <v>302</v>
      </c>
      <c r="D195" s="69" t="s">
        <v>207</v>
      </c>
      <c r="E195" s="23">
        <v>74</v>
      </c>
      <c r="F195" s="23">
        <f t="shared" si="77"/>
        <v>59.94</v>
      </c>
      <c r="G195" s="153"/>
      <c r="H195" s="92">
        <f t="shared" si="78"/>
        <v>0</v>
      </c>
    </row>
    <row r="196" spans="1:8" s="87" customFormat="1" ht="17" x14ac:dyDescent="0.4">
      <c r="A196" s="302" t="s">
        <v>303</v>
      </c>
      <c r="B196" s="303"/>
      <c r="C196" s="225"/>
      <c r="D196" s="226"/>
      <c r="E196" s="213"/>
      <c r="F196" s="213"/>
      <c r="G196" s="214"/>
      <c r="H196" s="210"/>
    </row>
    <row r="197" spans="1:8" ht="17" x14ac:dyDescent="0.4">
      <c r="A197" s="30">
        <v>211479</v>
      </c>
      <c r="B197" s="31" t="s">
        <v>304</v>
      </c>
      <c r="C197" s="84" t="s">
        <v>305</v>
      </c>
      <c r="D197" s="24" t="s">
        <v>306</v>
      </c>
      <c r="E197" s="23">
        <v>79</v>
      </c>
      <c r="F197" s="23">
        <f>ROUNDDOWN( E197 * 81%, 2)</f>
        <v>63.99</v>
      </c>
      <c r="G197" s="153"/>
      <c r="H197" s="29">
        <f t="shared" ref="H197:H203" si="79">SUM(F197*G197)</f>
        <v>0</v>
      </c>
    </row>
    <row r="198" spans="1:8" s="87" customFormat="1" ht="17" x14ac:dyDescent="0.4">
      <c r="A198" s="259">
        <v>210716</v>
      </c>
      <c r="B198" s="84" t="s">
        <v>307</v>
      </c>
      <c r="C198" s="84" t="s">
        <v>308</v>
      </c>
      <c r="D198" s="69" t="s">
        <v>207</v>
      </c>
      <c r="E198" s="23">
        <v>59</v>
      </c>
      <c r="F198" s="23">
        <f t="shared" ref="F198:F205" si="80">ROUNDDOWN( E198 * 81%, 2)</f>
        <v>47.79</v>
      </c>
      <c r="G198" s="153"/>
      <c r="H198" s="29">
        <f t="shared" si="79"/>
        <v>0</v>
      </c>
    </row>
    <row r="199" spans="1:8" ht="17.5" customHeight="1" x14ac:dyDescent="0.4">
      <c r="A199" s="259">
        <v>211030</v>
      </c>
      <c r="B199" s="84" t="s">
        <v>309</v>
      </c>
      <c r="C199" s="84" t="s">
        <v>310</v>
      </c>
      <c r="D199" s="69" t="s">
        <v>207</v>
      </c>
      <c r="E199" s="23">
        <v>59</v>
      </c>
      <c r="F199" s="23">
        <f t="shared" si="80"/>
        <v>47.79</v>
      </c>
      <c r="G199" s="153"/>
      <c r="H199" s="29">
        <f t="shared" si="79"/>
        <v>0</v>
      </c>
    </row>
    <row r="200" spans="1:8" ht="17" x14ac:dyDescent="0.4">
      <c r="A200" s="259">
        <v>211005</v>
      </c>
      <c r="B200" s="90" t="s">
        <v>155</v>
      </c>
      <c r="C200" s="90" t="s">
        <v>311</v>
      </c>
      <c r="D200" s="69" t="s">
        <v>192</v>
      </c>
      <c r="E200" s="23">
        <v>64</v>
      </c>
      <c r="F200" s="23">
        <f t="shared" si="80"/>
        <v>51.84</v>
      </c>
      <c r="G200" s="153"/>
      <c r="H200" s="29">
        <f t="shared" si="79"/>
        <v>0</v>
      </c>
    </row>
    <row r="201" spans="1:8" ht="17" x14ac:dyDescent="0.4">
      <c r="A201" s="30">
        <v>211062</v>
      </c>
      <c r="B201" s="90" t="s">
        <v>135</v>
      </c>
      <c r="C201" s="90" t="s">
        <v>312</v>
      </c>
      <c r="D201" s="69" t="s">
        <v>313</v>
      </c>
      <c r="E201" s="23">
        <v>88</v>
      </c>
      <c r="F201" s="23">
        <f t="shared" si="80"/>
        <v>71.28</v>
      </c>
      <c r="G201" s="153"/>
      <c r="H201" s="29">
        <f t="shared" si="79"/>
        <v>0</v>
      </c>
    </row>
    <row r="202" spans="1:8" ht="16.5" customHeight="1" x14ac:dyDescent="0.4">
      <c r="A202" s="30">
        <v>210640</v>
      </c>
      <c r="B202" s="90" t="s">
        <v>314</v>
      </c>
      <c r="C202" s="90" t="s">
        <v>315</v>
      </c>
      <c r="D202" s="69" t="s">
        <v>70</v>
      </c>
      <c r="E202" s="23">
        <v>49</v>
      </c>
      <c r="F202" s="23">
        <f t="shared" si="80"/>
        <v>39.69</v>
      </c>
      <c r="G202" s="153"/>
      <c r="H202" s="29">
        <f t="shared" si="79"/>
        <v>0</v>
      </c>
    </row>
    <row r="203" spans="1:8" ht="18" customHeight="1" x14ac:dyDescent="0.4">
      <c r="A203" s="30">
        <v>211063</v>
      </c>
      <c r="B203" s="90" t="s">
        <v>161</v>
      </c>
      <c r="C203" s="90" t="s">
        <v>316</v>
      </c>
      <c r="D203" s="69" t="s">
        <v>192</v>
      </c>
      <c r="E203" s="23">
        <v>74</v>
      </c>
      <c r="F203" s="23">
        <f t="shared" si="80"/>
        <v>59.94</v>
      </c>
      <c r="G203" s="153"/>
      <c r="H203" s="29">
        <f t="shared" si="79"/>
        <v>0</v>
      </c>
    </row>
    <row r="204" spans="1:8" ht="17" x14ac:dyDescent="0.4">
      <c r="A204" s="30">
        <v>211416</v>
      </c>
      <c r="B204" s="90" t="s">
        <v>317</v>
      </c>
      <c r="C204" s="90" t="s">
        <v>318</v>
      </c>
      <c r="D204" s="69" t="s">
        <v>100</v>
      </c>
      <c r="E204" s="23">
        <v>69</v>
      </c>
      <c r="F204" s="23">
        <f t="shared" si="80"/>
        <v>55.89</v>
      </c>
      <c r="G204" s="153"/>
      <c r="H204" s="29">
        <f t="shared" ref="H204:H205" si="81">SUM(F204*G204)</f>
        <v>0</v>
      </c>
    </row>
    <row r="205" spans="1:8" ht="17" x14ac:dyDescent="0.4">
      <c r="A205" s="32">
        <v>211477</v>
      </c>
      <c r="B205" s="90" t="s">
        <v>319</v>
      </c>
      <c r="C205" s="90" t="s">
        <v>320</v>
      </c>
      <c r="D205" s="69" t="s">
        <v>68</v>
      </c>
      <c r="E205" s="23">
        <v>99</v>
      </c>
      <c r="F205" s="23">
        <f t="shared" si="80"/>
        <v>80.19</v>
      </c>
      <c r="G205" s="153"/>
      <c r="H205" s="37">
        <f t="shared" si="81"/>
        <v>0</v>
      </c>
    </row>
    <row r="206" spans="1:8" ht="17" x14ac:dyDescent="0.4">
      <c r="A206" s="302" t="s">
        <v>321</v>
      </c>
      <c r="B206" s="303"/>
      <c r="C206" s="225"/>
      <c r="D206" s="226"/>
      <c r="E206" s="213"/>
      <c r="F206" s="213"/>
      <c r="G206" s="214"/>
      <c r="H206" s="210"/>
    </row>
    <row r="207" spans="1:8" ht="17" x14ac:dyDescent="0.4">
      <c r="A207" s="30">
        <v>211204</v>
      </c>
      <c r="B207" s="90" t="s">
        <v>322</v>
      </c>
      <c r="C207" s="90" t="s">
        <v>323</v>
      </c>
      <c r="D207" s="69" t="s">
        <v>192</v>
      </c>
      <c r="E207" s="93">
        <v>34</v>
      </c>
      <c r="F207" s="23">
        <f>ROUNDDOWN( E207 * 81%, 2)</f>
        <v>27.54</v>
      </c>
      <c r="G207" s="155"/>
      <c r="H207" s="29">
        <f t="shared" ref="H207" si="82">SUM(F207*G207)</f>
        <v>0</v>
      </c>
    </row>
    <row r="208" spans="1:8" ht="17" x14ac:dyDescent="0.4">
      <c r="A208" s="338" t="s">
        <v>324</v>
      </c>
      <c r="B208" s="338"/>
      <c r="C208" s="227"/>
      <c r="D208" s="228"/>
      <c r="E208" s="229"/>
      <c r="F208" s="229"/>
      <c r="G208" s="214"/>
      <c r="H208" s="215"/>
    </row>
    <row r="209" spans="1:8" ht="17" x14ac:dyDescent="0.4">
      <c r="A209" s="24">
        <v>711286</v>
      </c>
      <c r="B209" s="31" t="s">
        <v>197</v>
      </c>
      <c r="C209" s="31" t="s">
        <v>325</v>
      </c>
      <c r="D209" s="32" t="s">
        <v>52</v>
      </c>
      <c r="E209" s="94">
        <v>12.5</v>
      </c>
      <c r="F209" s="95">
        <f>ROUNDDOWN( E209 * 81%, 2)</f>
        <v>10.119999999999999</v>
      </c>
      <c r="G209" s="153"/>
      <c r="H209" s="29">
        <f>SUM(F209*G209)</f>
        <v>0</v>
      </c>
    </row>
    <row r="210" spans="1:8" ht="17" x14ac:dyDescent="0.4">
      <c r="A210" s="24">
        <v>711419</v>
      </c>
      <c r="B210" s="31" t="s">
        <v>326</v>
      </c>
      <c r="C210" s="31" t="s">
        <v>327</v>
      </c>
      <c r="D210" s="32" t="s">
        <v>47</v>
      </c>
      <c r="E210" s="94">
        <v>13.75</v>
      </c>
      <c r="F210" s="95">
        <f t="shared" ref="F210:F217" si="83">ROUNDDOWN( E210 * 81%, 2)</f>
        <v>11.13</v>
      </c>
      <c r="G210" s="153"/>
      <c r="H210" s="29">
        <f t="shared" ref="H210:H217" si="84">SUM(F210*G210)</f>
        <v>0</v>
      </c>
    </row>
    <row r="211" spans="1:8" ht="17" x14ac:dyDescent="0.4">
      <c r="A211" s="24">
        <v>711464</v>
      </c>
      <c r="B211" s="31" t="s">
        <v>328</v>
      </c>
      <c r="C211" s="31" t="s">
        <v>329</v>
      </c>
      <c r="D211" s="32" t="s">
        <v>52</v>
      </c>
      <c r="E211" s="94">
        <v>13.75</v>
      </c>
      <c r="F211" s="95">
        <f t="shared" si="83"/>
        <v>11.13</v>
      </c>
      <c r="G211" s="153"/>
      <c r="H211" s="29">
        <f t="shared" si="84"/>
        <v>0</v>
      </c>
    </row>
    <row r="212" spans="1:8" ht="17" x14ac:dyDescent="0.4">
      <c r="A212" s="24">
        <v>711287</v>
      </c>
      <c r="B212" s="31" t="s">
        <v>330</v>
      </c>
      <c r="C212" s="31" t="s">
        <v>331</v>
      </c>
      <c r="D212" s="32" t="s">
        <v>70</v>
      </c>
      <c r="E212" s="94">
        <v>12.5</v>
      </c>
      <c r="F212" s="95">
        <f t="shared" si="83"/>
        <v>10.119999999999999</v>
      </c>
      <c r="G212" s="153"/>
      <c r="H212" s="29">
        <f t="shared" si="84"/>
        <v>0</v>
      </c>
    </row>
    <row r="213" spans="1:8" ht="17" x14ac:dyDescent="0.4">
      <c r="A213" s="24">
        <v>711478</v>
      </c>
      <c r="B213" s="31" t="s">
        <v>205</v>
      </c>
      <c r="C213" s="31" t="s">
        <v>332</v>
      </c>
      <c r="D213" s="32" t="s">
        <v>189</v>
      </c>
      <c r="E213" s="94">
        <v>13</v>
      </c>
      <c r="F213" s="95">
        <f t="shared" si="83"/>
        <v>10.53</v>
      </c>
      <c r="G213" s="153"/>
      <c r="H213" s="29">
        <f t="shared" si="84"/>
        <v>0</v>
      </c>
    </row>
    <row r="214" spans="1:8" ht="17" x14ac:dyDescent="0.4">
      <c r="A214" s="24">
        <v>711355</v>
      </c>
      <c r="B214" s="31" t="s">
        <v>333</v>
      </c>
      <c r="C214" s="31" t="s">
        <v>334</v>
      </c>
      <c r="D214" s="32" t="s">
        <v>55</v>
      </c>
      <c r="E214" s="94">
        <v>13.75</v>
      </c>
      <c r="F214" s="95">
        <f t="shared" si="83"/>
        <v>11.13</v>
      </c>
      <c r="G214" s="153"/>
      <c r="H214" s="29">
        <f t="shared" si="84"/>
        <v>0</v>
      </c>
    </row>
    <row r="215" spans="1:8" ht="17" x14ac:dyDescent="0.4">
      <c r="A215" s="24">
        <v>711431</v>
      </c>
      <c r="B215" s="31" t="s">
        <v>335</v>
      </c>
      <c r="C215" s="31" t="s">
        <v>336</v>
      </c>
      <c r="D215" s="32" t="s">
        <v>55</v>
      </c>
      <c r="E215" s="94">
        <v>12</v>
      </c>
      <c r="F215" s="95">
        <f t="shared" si="83"/>
        <v>9.7200000000000006</v>
      </c>
      <c r="G215" s="255"/>
      <c r="H215" s="29">
        <f t="shared" si="84"/>
        <v>0</v>
      </c>
    </row>
    <row r="216" spans="1:8" ht="17" x14ac:dyDescent="0.4">
      <c r="A216" s="24">
        <v>711430</v>
      </c>
      <c r="B216" s="31" t="s">
        <v>337</v>
      </c>
      <c r="C216" s="31" t="s">
        <v>338</v>
      </c>
      <c r="D216" s="32" t="s">
        <v>339</v>
      </c>
      <c r="E216" s="94">
        <v>11.5</v>
      </c>
      <c r="F216" s="95">
        <f t="shared" si="83"/>
        <v>9.31</v>
      </c>
      <c r="G216" s="255"/>
      <c r="H216" s="29">
        <f t="shared" si="84"/>
        <v>0</v>
      </c>
    </row>
    <row r="217" spans="1:8" ht="17" x14ac:dyDescent="0.4">
      <c r="A217" s="24">
        <v>711122</v>
      </c>
      <c r="B217" s="31" t="s">
        <v>193</v>
      </c>
      <c r="C217" s="31" t="s">
        <v>340</v>
      </c>
      <c r="D217" s="32" t="s">
        <v>55</v>
      </c>
      <c r="E217" s="94">
        <v>12</v>
      </c>
      <c r="F217" s="95">
        <f t="shared" si="83"/>
        <v>9.7200000000000006</v>
      </c>
      <c r="G217" s="156"/>
      <c r="H217" s="29">
        <f t="shared" si="84"/>
        <v>0</v>
      </c>
    </row>
    <row r="218" spans="1:8" ht="17" x14ac:dyDescent="0.4">
      <c r="A218" s="300" t="s">
        <v>341</v>
      </c>
      <c r="B218" s="301"/>
      <c r="C218" s="225"/>
      <c r="D218" s="226"/>
      <c r="E218" s="213"/>
      <c r="F218" s="213"/>
      <c r="G218" s="214"/>
      <c r="H218" s="215"/>
    </row>
    <row r="219" spans="1:8" ht="17" x14ac:dyDescent="0.4">
      <c r="A219" s="81">
        <v>211306</v>
      </c>
      <c r="B219" s="31" t="s">
        <v>342</v>
      </c>
      <c r="C219" s="31" t="s">
        <v>343</v>
      </c>
      <c r="D219" s="28" t="s">
        <v>192</v>
      </c>
      <c r="E219" s="27">
        <v>52</v>
      </c>
      <c r="F219" s="23">
        <f>ROUNDDOWN( E219 * 81%, 2)</f>
        <v>42.12</v>
      </c>
      <c r="G219" s="155"/>
      <c r="H219" s="29">
        <f t="shared" ref="H219" si="85">SUM(F219*G219)</f>
        <v>0</v>
      </c>
    </row>
    <row r="220" spans="1:8" ht="17" x14ac:dyDescent="0.4">
      <c r="A220" s="89">
        <v>211307</v>
      </c>
      <c r="B220" s="84" t="s">
        <v>344</v>
      </c>
      <c r="C220" s="84" t="s">
        <v>345</v>
      </c>
      <c r="D220" s="69" t="s">
        <v>192</v>
      </c>
      <c r="E220" s="27">
        <v>92</v>
      </c>
      <c r="F220" s="23">
        <f t="shared" ref="F220:F223" si="86">ROUNDDOWN( E220 * 81%, 2)</f>
        <v>74.52</v>
      </c>
      <c r="G220" s="155"/>
      <c r="H220" s="29">
        <f t="shared" ref="H220:H223" si="87">SUM(F220*G220)</f>
        <v>0</v>
      </c>
    </row>
    <row r="221" spans="1:8" ht="17" x14ac:dyDescent="0.4">
      <c r="A221" s="89">
        <v>211310</v>
      </c>
      <c r="B221" s="84" t="s">
        <v>346</v>
      </c>
      <c r="C221" s="84" t="s">
        <v>347</v>
      </c>
      <c r="D221" s="69" t="s">
        <v>192</v>
      </c>
      <c r="E221" s="27">
        <v>92</v>
      </c>
      <c r="F221" s="23">
        <f t="shared" si="86"/>
        <v>74.52</v>
      </c>
      <c r="G221" s="155"/>
      <c r="H221" s="29">
        <f t="shared" si="87"/>
        <v>0</v>
      </c>
    </row>
    <row r="222" spans="1:8" ht="17" x14ac:dyDescent="0.4">
      <c r="A222" s="89">
        <v>211333</v>
      </c>
      <c r="B222" s="90" t="s">
        <v>348</v>
      </c>
      <c r="C222" s="90" t="s">
        <v>349</v>
      </c>
      <c r="D222" s="69" t="s">
        <v>192</v>
      </c>
      <c r="E222" s="27">
        <v>92</v>
      </c>
      <c r="F222" s="23">
        <f t="shared" si="86"/>
        <v>74.52</v>
      </c>
      <c r="G222" s="155"/>
      <c r="H222" s="29">
        <f t="shared" si="87"/>
        <v>0</v>
      </c>
    </row>
    <row r="223" spans="1:8" ht="17" x14ac:dyDescent="0.4">
      <c r="A223" s="30">
        <v>211309</v>
      </c>
      <c r="B223" s="90" t="s">
        <v>350</v>
      </c>
      <c r="C223" s="90" t="s">
        <v>351</v>
      </c>
      <c r="D223" s="69" t="s">
        <v>192</v>
      </c>
      <c r="E223" s="23">
        <v>98</v>
      </c>
      <c r="F223" s="23">
        <f t="shared" si="86"/>
        <v>79.38</v>
      </c>
      <c r="G223" s="153"/>
      <c r="H223" s="29">
        <f t="shared" si="87"/>
        <v>0</v>
      </c>
    </row>
    <row r="224" spans="1:8" ht="17" x14ac:dyDescent="0.4">
      <c r="A224" s="30">
        <v>211311</v>
      </c>
      <c r="B224" s="90" t="s">
        <v>352</v>
      </c>
      <c r="C224" s="90" t="s">
        <v>353</v>
      </c>
      <c r="D224" s="69" t="s">
        <v>192</v>
      </c>
      <c r="E224" s="27">
        <v>44</v>
      </c>
      <c r="F224" s="23">
        <f t="shared" ref="F224" si="88">ROUNDDOWN( E224 * 81%, 2)</f>
        <v>35.64</v>
      </c>
      <c r="G224" s="155"/>
      <c r="H224" s="29">
        <f t="shared" ref="H224" si="89">SUM(F224*G224)</f>
        <v>0</v>
      </c>
    </row>
    <row r="225" spans="1:8" ht="17" x14ac:dyDescent="0.4">
      <c r="A225" s="30">
        <v>111318</v>
      </c>
      <c r="B225" s="90" t="s">
        <v>354</v>
      </c>
      <c r="C225" s="90" t="s">
        <v>355</v>
      </c>
      <c r="D225" s="69" t="s">
        <v>356</v>
      </c>
      <c r="E225" s="27">
        <v>22</v>
      </c>
      <c r="F225" s="23">
        <f t="shared" ref="F225" si="90">ROUNDDOWN( E225 * 81%, 2)</f>
        <v>17.82</v>
      </c>
      <c r="G225" s="155"/>
      <c r="H225" s="29">
        <f t="shared" ref="H225" si="91">SUM(F225*G225)</f>
        <v>0</v>
      </c>
    </row>
    <row r="226" spans="1:8" ht="17" x14ac:dyDescent="0.4">
      <c r="A226" s="300" t="s">
        <v>357</v>
      </c>
      <c r="B226" s="301"/>
      <c r="C226" s="225"/>
      <c r="D226" s="226"/>
      <c r="E226" s="213"/>
      <c r="F226" s="214"/>
      <c r="G226" s="214"/>
      <c r="H226" s="210"/>
    </row>
    <row r="227" spans="1:8" ht="17" x14ac:dyDescent="0.4">
      <c r="A227" s="77">
        <v>211222</v>
      </c>
      <c r="B227" s="78" t="s">
        <v>561</v>
      </c>
      <c r="C227" s="96" t="s">
        <v>358</v>
      </c>
      <c r="D227" s="79" t="s">
        <v>100</v>
      </c>
      <c r="E227" s="23">
        <v>64</v>
      </c>
      <c r="F227" s="23">
        <f>ROUNDDOWN( E227 * 81%, 2)</f>
        <v>51.84</v>
      </c>
      <c r="G227" s="153"/>
      <c r="H227" s="29">
        <f t="shared" ref="H227:H230" si="92">SUM(F227*G227)</f>
        <v>0</v>
      </c>
    </row>
    <row r="228" spans="1:8" ht="17" x14ac:dyDescent="0.4">
      <c r="A228" s="253">
        <v>211224</v>
      </c>
      <c r="B228" s="96" t="s">
        <v>359</v>
      </c>
      <c r="C228" s="96" t="s">
        <v>360</v>
      </c>
      <c r="D228" s="254" t="s">
        <v>100</v>
      </c>
      <c r="E228" s="23">
        <v>52</v>
      </c>
      <c r="F228" s="23">
        <f t="shared" ref="F228:F230" si="93">ROUNDDOWN( E228 * 81%, 2)</f>
        <v>42.12</v>
      </c>
      <c r="G228" s="153"/>
      <c r="H228" s="29">
        <f t="shared" si="92"/>
        <v>0</v>
      </c>
    </row>
    <row r="229" spans="1:8" ht="17" x14ac:dyDescent="0.4">
      <c r="A229" s="83">
        <v>211433</v>
      </c>
      <c r="B229" s="76" t="s">
        <v>361</v>
      </c>
      <c r="C229" s="76" t="s">
        <v>362</v>
      </c>
      <c r="D229" s="69" t="s">
        <v>100</v>
      </c>
      <c r="E229" s="95">
        <v>52</v>
      </c>
      <c r="F229" s="23">
        <f t="shared" si="93"/>
        <v>42.12</v>
      </c>
      <c r="G229" s="255"/>
      <c r="H229" s="53">
        <f t="shared" si="92"/>
        <v>0</v>
      </c>
    </row>
    <row r="230" spans="1:8" ht="17" x14ac:dyDescent="0.4">
      <c r="A230" s="256">
        <v>211225</v>
      </c>
      <c r="B230" s="257" t="s">
        <v>363</v>
      </c>
      <c r="C230" s="257" t="s">
        <v>364</v>
      </c>
      <c r="D230" s="258" t="s">
        <v>100</v>
      </c>
      <c r="E230" s="95">
        <v>52</v>
      </c>
      <c r="F230" s="95">
        <f t="shared" si="93"/>
        <v>42.12</v>
      </c>
      <c r="G230" s="255"/>
      <c r="H230" s="53">
        <f t="shared" si="92"/>
        <v>0</v>
      </c>
    </row>
    <row r="231" spans="1:8" ht="17" x14ac:dyDescent="0.4">
      <c r="A231" s="299" t="s">
        <v>365</v>
      </c>
      <c r="B231" s="299"/>
      <c r="C231" s="299"/>
      <c r="D231" s="299"/>
      <c r="E231" s="299"/>
      <c r="F231" s="299"/>
      <c r="G231" s="299"/>
      <c r="H231" s="299"/>
    </row>
    <row r="232" spans="1:8" ht="17" x14ac:dyDescent="0.4">
      <c r="A232" s="83">
        <v>211454</v>
      </c>
      <c r="B232" s="76" t="s">
        <v>366</v>
      </c>
      <c r="C232" s="76" t="s">
        <v>366</v>
      </c>
      <c r="D232" s="69" t="s">
        <v>367</v>
      </c>
      <c r="E232" s="23">
        <v>124</v>
      </c>
      <c r="F232" s="95">
        <f>ROUNDDOWN( E232 * 81%, 2)</f>
        <v>100.44</v>
      </c>
      <c r="G232" s="238"/>
      <c r="H232" s="29">
        <f>SUM(F232*G232)</f>
        <v>0</v>
      </c>
    </row>
    <row r="233" spans="1:8" ht="17" x14ac:dyDescent="0.4">
      <c r="A233" s="83">
        <v>6440</v>
      </c>
      <c r="B233" s="76" t="s">
        <v>368</v>
      </c>
      <c r="C233" s="76" t="s">
        <v>368</v>
      </c>
      <c r="D233" s="69" t="s">
        <v>369</v>
      </c>
      <c r="E233" s="23">
        <v>729</v>
      </c>
      <c r="F233" s="23">
        <f t="shared" ref="F233:F239" si="94">SUM(E233)</f>
        <v>729</v>
      </c>
      <c r="G233" s="238"/>
      <c r="H233" s="29">
        <f t="shared" ref="H233:H239" si="95">SUM(F233*G233)</f>
        <v>0</v>
      </c>
    </row>
    <row r="234" spans="1:8" ht="17" x14ac:dyDescent="0.4">
      <c r="A234" s="83">
        <v>6492</v>
      </c>
      <c r="B234" s="76" t="s">
        <v>370</v>
      </c>
      <c r="C234" s="76" t="s">
        <v>370</v>
      </c>
      <c r="D234" s="69" t="s">
        <v>371</v>
      </c>
      <c r="E234" s="23">
        <v>79</v>
      </c>
      <c r="F234" s="23">
        <f t="shared" si="94"/>
        <v>79</v>
      </c>
      <c r="G234" s="238"/>
      <c r="H234" s="29">
        <f t="shared" si="95"/>
        <v>0</v>
      </c>
    </row>
    <row r="235" spans="1:8" ht="17" x14ac:dyDescent="0.4">
      <c r="A235" s="83">
        <v>6493</v>
      </c>
      <c r="B235" s="76" t="s">
        <v>372</v>
      </c>
      <c r="C235" s="76" t="s">
        <v>372</v>
      </c>
      <c r="D235" s="69" t="s">
        <v>371</v>
      </c>
      <c r="E235" s="23">
        <v>89</v>
      </c>
      <c r="F235" s="23">
        <f t="shared" si="94"/>
        <v>89</v>
      </c>
      <c r="G235" s="238"/>
      <c r="H235" s="29">
        <f t="shared" si="95"/>
        <v>0</v>
      </c>
    </row>
    <row r="236" spans="1:8" ht="17" x14ac:dyDescent="0.4">
      <c r="A236" s="83">
        <v>6494</v>
      </c>
      <c r="B236" s="76" t="s">
        <v>373</v>
      </c>
      <c r="C236" s="76" t="s">
        <v>373</v>
      </c>
      <c r="D236" s="69" t="s">
        <v>374</v>
      </c>
      <c r="E236" s="23">
        <v>10</v>
      </c>
      <c r="F236" s="23">
        <f t="shared" si="94"/>
        <v>10</v>
      </c>
      <c r="G236" s="238"/>
      <c r="H236" s="29">
        <f t="shared" si="95"/>
        <v>0</v>
      </c>
    </row>
    <row r="237" spans="1:8" ht="17" x14ac:dyDescent="0.4">
      <c r="A237" s="83">
        <v>6508</v>
      </c>
      <c r="B237" s="76" t="s">
        <v>375</v>
      </c>
      <c r="C237" s="76" t="s">
        <v>375</v>
      </c>
      <c r="D237" s="66" t="s">
        <v>14</v>
      </c>
      <c r="E237" s="23">
        <v>20</v>
      </c>
      <c r="F237" s="23">
        <f t="shared" si="94"/>
        <v>20</v>
      </c>
      <c r="G237" s="238"/>
      <c r="H237" s="29">
        <f t="shared" si="95"/>
        <v>0</v>
      </c>
    </row>
    <row r="238" spans="1:8" ht="17" x14ac:dyDescent="0.4">
      <c r="A238" s="83">
        <v>6509</v>
      </c>
      <c r="B238" s="76" t="s">
        <v>376</v>
      </c>
      <c r="C238" s="76" t="s">
        <v>376</v>
      </c>
      <c r="D238" s="66" t="s">
        <v>14</v>
      </c>
      <c r="E238" s="23">
        <v>20</v>
      </c>
      <c r="F238" s="23">
        <f t="shared" si="94"/>
        <v>20</v>
      </c>
      <c r="G238" s="238"/>
      <c r="H238" s="29">
        <f t="shared" si="95"/>
        <v>0</v>
      </c>
    </row>
    <row r="239" spans="1:8" ht="17.5" thickBot="1" x14ac:dyDescent="0.45">
      <c r="A239" s="97">
        <v>6510</v>
      </c>
      <c r="B239" s="98" t="s">
        <v>377</v>
      </c>
      <c r="C239" s="98" t="s">
        <v>377</v>
      </c>
      <c r="D239" s="99" t="s">
        <v>378</v>
      </c>
      <c r="E239" s="100">
        <v>10</v>
      </c>
      <c r="F239" s="100">
        <f t="shared" si="94"/>
        <v>10</v>
      </c>
      <c r="G239" s="239"/>
      <c r="H239" s="101">
        <f t="shared" si="95"/>
        <v>0</v>
      </c>
    </row>
    <row r="240" spans="1:8" ht="17" x14ac:dyDescent="0.4">
      <c r="A240" s="102"/>
      <c r="B240" s="103"/>
      <c r="C240" s="103"/>
      <c r="D240" s="104"/>
      <c r="E240" s="105"/>
      <c r="F240" s="296" t="s">
        <v>379</v>
      </c>
      <c r="G240" s="296"/>
      <c r="H240" s="107">
        <f>SUM(H148:H239)</f>
        <v>0</v>
      </c>
    </row>
    <row r="241" spans="1:8" ht="17" x14ac:dyDescent="0.4">
      <c r="A241" s="108" t="s">
        <v>380</v>
      </c>
      <c r="B241" s="88"/>
      <c r="C241" s="88"/>
      <c r="D241" s="88"/>
      <c r="E241" s="88"/>
      <c r="F241" s="88"/>
      <c r="G241" s="109"/>
      <c r="H241" s="110"/>
    </row>
    <row r="242" spans="1:8" ht="17" x14ac:dyDescent="0.4">
      <c r="D242" s="295" t="s">
        <v>381</v>
      </c>
      <c r="E242" s="295"/>
      <c r="F242" s="295"/>
      <c r="G242" s="295"/>
      <c r="H242" s="107">
        <f>H144</f>
        <v>0</v>
      </c>
    </row>
    <row r="243" spans="1:8" ht="17" x14ac:dyDescent="0.4">
      <c r="B243" s="111"/>
      <c r="C243" s="111"/>
      <c r="D243" s="295" t="s">
        <v>382</v>
      </c>
      <c r="E243" s="295"/>
      <c r="F243" s="295"/>
      <c r="G243" s="295"/>
      <c r="H243" s="107">
        <f>H240</f>
        <v>0</v>
      </c>
    </row>
    <row r="244" spans="1:8" ht="17" x14ac:dyDescent="0.4">
      <c r="B244" s="112"/>
      <c r="C244" s="112"/>
      <c r="D244" s="295"/>
      <c r="E244" s="295"/>
      <c r="F244" s="295"/>
      <c r="G244" s="295"/>
      <c r="H244" s="107"/>
    </row>
    <row r="245" spans="1:8" ht="17" x14ac:dyDescent="0.4">
      <c r="D245" s="295" t="s">
        <v>383</v>
      </c>
      <c r="E245" s="295"/>
      <c r="F245" s="295"/>
      <c r="G245" s="295"/>
      <c r="H245" s="107">
        <f>H242+H243</f>
        <v>0</v>
      </c>
    </row>
    <row r="246" spans="1:8" ht="17" x14ac:dyDescent="0.4">
      <c r="D246" s="296"/>
      <c r="E246" s="296"/>
      <c r="F246" s="296"/>
      <c r="G246" s="296"/>
      <c r="H246" s="86"/>
    </row>
    <row r="248" spans="1:8" ht="17" x14ac:dyDescent="0.4">
      <c r="D248" s="106"/>
      <c r="E248" s="106"/>
      <c r="F248" s="106"/>
      <c r="G248" s="106"/>
      <c r="H248" s="107"/>
    </row>
    <row r="249" spans="1:8" ht="17" x14ac:dyDescent="0.4">
      <c r="D249" s="106"/>
      <c r="E249" s="106"/>
      <c r="F249" s="106"/>
      <c r="G249" s="106"/>
      <c r="H249" s="107"/>
    </row>
    <row r="250" spans="1:8" ht="17.5" thickBot="1" x14ac:dyDescent="0.45">
      <c r="D250" s="106"/>
      <c r="E250" s="106"/>
      <c r="F250" s="106"/>
      <c r="G250" s="106"/>
      <c r="H250" s="107"/>
    </row>
    <row r="251" spans="1:8" ht="34.5" thickBot="1" x14ac:dyDescent="0.45">
      <c r="A251" s="341" t="s">
        <v>384</v>
      </c>
      <c r="B251" s="342"/>
      <c r="C251" s="118" t="s">
        <v>236</v>
      </c>
      <c r="D251" s="16" t="s">
        <v>8</v>
      </c>
      <c r="E251" s="18" t="s">
        <v>540</v>
      </c>
      <c r="F251" s="19" t="s">
        <v>9</v>
      </c>
      <c r="G251" s="20" t="s">
        <v>385</v>
      </c>
    </row>
    <row r="252" spans="1:8" ht="17" x14ac:dyDescent="0.4">
      <c r="A252" s="245">
        <v>711059</v>
      </c>
      <c r="B252" s="39" t="s">
        <v>66</v>
      </c>
      <c r="C252" s="119" t="s">
        <v>386</v>
      </c>
      <c r="D252" s="246" t="s">
        <v>387</v>
      </c>
      <c r="E252" s="4">
        <v>40</v>
      </c>
      <c r="F252" s="247"/>
      <c r="G252" s="120">
        <f t="shared" ref="G252:G281" si="96">SUM(E252*F252)</f>
        <v>0</v>
      </c>
      <c r="H252" s="121"/>
    </row>
    <row r="253" spans="1:8" ht="17" x14ac:dyDescent="0.4">
      <c r="A253" s="245">
        <v>711506</v>
      </c>
      <c r="B253" s="39" t="s">
        <v>598</v>
      </c>
      <c r="C253" s="22" t="s">
        <v>572</v>
      </c>
      <c r="D253" s="36" t="s">
        <v>70</v>
      </c>
      <c r="E253" s="4">
        <v>36</v>
      </c>
      <c r="F253" s="247"/>
      <c r="G253" s="120">
        <f t="shared" si="96"/>
        <v>0</v>
      </c>
      <c r="H253" s="121"/>
    </row>
    <row r="254" spans="1:8" ht="17" x14ac:dyDescent="0.4">
      <c r="A254" s="245">
        <v>711332</v>
      </c>
      <c r="B254" s="39" t="s">
        <v>119</v>
      </c>
      <c r="C254" s="119" t="s">
        <v>388</v>
      </c>
      <c r="D254" s="246" t="s">
        <v>52</v>
      </c>
      <c r="E254" s="4">
        <v>38</v>
      </c>
      <c r="F254" s="247"/>
      <c r="G254" s="120">
        <f t="shared" si="96"/>
        <v>0</v>
      </c>
      <c r="H254" s="121"/>
    </row>
    <row r="255" spans="1:8" ht="17" x14ac:dyDescent="0.4">
      <c r="A255" s="72">
        <v>702021</v>
      </c>
      <c r="B255" s="22" t="s">
        <v>151</v>
      </c>
      <c r="C255" s="22" t="s">
        <v>389</v>
      </c>
      <c r="D255" s="74" t="s">
        <v>29</v>
      </c>
      <c r="E255" s="2">
        <v>23.5</v>
      </c>
      <c r="F255" s="149"/>
      <c r="G255" s="113">
        <f t="shared" si="96"/>
        <v>0</v>
      </c>
      <c r="H255" s="248"/>
    </row>
    <row r="256" spans="1:8" ht="17" x14ac:dyDescent="0.35">
      <c r="A256" s="70">
        <v>711504</v>
      </c>
      <c r="B256" s="43" t="s">
        <v>391</v>
      </c>
      <c r="C256" s="43" t="s">
        <v>392</v>
      </c>
      <c r="D256" s="1" t="s">
        <v>393</v>
      </c>
      <c r="E256" s="2">
        <v>48.5</v>
      </c>
      <c r="F256" s="149"/>
      <c r="G256" s="113">
        <f t="shared" si="96"/>
        <v>0</v>
      </c>
      <c r="H256" s="248"/>
    </row>
    <row r="257" spans="1:8" ht="17" x14ac:dyDescent="0.35">
      <c r="A257" s="70">
        <v>711341</v>
      </c>
      <c r="B257" s="43" t="s">
        <v>166</v>
      </c>
      <c r="C257" s="43" t="s">
        <v>390</v>
      </c>
      <c r="D257" s="1" t="s">
        <v>52</v>
      </c>
      <c r="E257" s="2">
        <v>48.5</v>
      </c>
      <c r="F257" s="149"/>
      <c r="G257" s="113">
        <f t="shared" ref="G257:G258" si="97">SUM(E257*F257)</f>
        <v>0</v>
      </c>
      <c r="H257" s="248"/>
    </row>
    <row r="258" spans="1:8" ht="17" x14ac:dyDescent="0.4">
      <c r="A258" s="34">
        <v>711510</v>
      </c>
      <c r="B258" s="35" t="s">
        <v>562</v>
      </c>
      <c r="C258" s="35" t="s">
        <v>563</v>
      </c>
      <c r="D258" s="36" t="s">
        <v>70</v>
      </c>
      <c r="E258" s="23">
        <v>38.5</v>
      </c>
      <c r="F258" s="149"/>
      <c r="G258" s="113">
        <f t="shared" si="97"/>
        <v>0</v>
      </c>
      <c r="H258" s="107"/>
    </row>
    <row r="259" spans="1:8" ht="17" x14ac:dyDescent="0.35">
      <c r="A259" s="70">
        <v>711455</v>
      </c>
      <c r="B259" s="43" t="s">
        <v>50</v>
      </c>
      <c r="C259" s="43" t="s">
        <v>394</v>
      </c>
      <c r="D259" s="1" t="s">
        <v>52</v>
      </c>
      <c r="E259" s="2">
        <v>33.5</v>
      </c>
      <c r="F259" s="149"/>
      <c r="G259" s="113">
        <f t="shared" si="96"/>
        <v>0</v>
      </c>
      <c r="H259" s="248"/>
    </row>
    <row r="260" spans="1:8" ht="15.75" customHeight="1" x14ac:dyDescent="0.4">
      <c r="A260" s="72">
        <v>711249</v>
      </c>
      <c r="B260" s="22" t="s">
        <v>58</v>
      </c>
      <c r="C260" s="22" t="s">
        <v>395</v>
      </c>
      <c r="D260" s="74" t="s">
        <v>60</v>
      </c>
      <c r="E260" s="2">
        <v>33.5</v>
      </c>
      <c r="F260" s="149"/>
      <c r="G260" s="113">
        <f t="shared" si="96"/>
        <v>0</v>
      </c>
      <c r="H260" s="249"/>
    </row>
    <row r="261" spans="1:8" ht="17" x14ac:dyDescent="0.35">
      <c r="A261" s="70">
        <v>711453</v>
      </c>
      <c r="B261" s="43" t="s">
        <v>63</v>
      </c>
      <c r="C261" s="43" t="s">
        <v>397</v>
      </c>
      <c r="D261" s="1" t="s">
        <v>65</v>
      </c>
      <c r="E261" s="2">
        <v>33.5</v>
      </c>
      <c r="F261" s="149"/>
      <c r="G261" s="113">
        <f t="shared" si="96"/>
        <v>0</v>
      </c>
      <c r="H261" s="248"/>
    </row>
    <row r="262" spans="1:8" ht="17" x14ac:dyDescent="0.35">
      <c r="A262" s="70">
        <v>711252</v>
      </c>
      <c r="B262" s="43" t="s">
        <v>147</v>
      </c>
      <c r="C262" s="43" t="s">
        <v>396</v>
      </c>
      <c r="D262" s="1" t="s">
        <v>55</v>
      </c>
      <c r="E262" s="2">
        <v>33.5</v>
      </c>
      <c r="F262" s="149"/>
      <c r="G262" s="113">
        <f t="shared" si="96"/>
        <v>0</v>
      </c>
      <c r="H262" s="248"/>
    </row>
    <row r="263" spans="1:8" ht="17" x14ac:dyDescent="0.4">
      <c r="A263" s="72">
        <v>711456</v>
      </c>
      <c r="B263" s="22" t="s">
        <v>155</v>
      </c>
      <c r="C263" s="22" t="s">
        <v>398</v>
      </c>
      <c r="D263" s="74" t="s">
        <v>70</v>
      </c>
      <c r="E263" s="2">
        <v>41.5</v>
      </c>
      <c r="F263" s="149"/>
      <c r="G263" s="113">
        <f t="shared" si="96"/>
        <v>0</v>
      </c>
      <c r="H263" s="248"/>
    </row>
    <row r="264" spans="1:8" ht="17" x14ac:dyDescent="0.4">
      <c r="A264" s="72">
        <v>711465</v>
      </c>
      <c r="B264" s="22" t="s">
        <v>399</v>
      </c>
      <c r="C264" s="22" t="s">
        <v>400</v>
      </c>
      <c r="D264" s="74" t="s">
        <v>401</v>
      </c>
      <c r="E264" s="2">
        <v>48</v>
      </c>
      <c r="F264" s="149"/>
      <c r="G264" s="113">
        <f t="shared" si="96"/>
        <v>0</v>
      </c>
      <c r="H264" s="248"/>
    </row>
    <row r="265" spans="1:8" ht="17" x14ac:dyDescent="0.35">
      <c r="A265" s="33">
        <v>711508</v>
      </c>
      <c r="B265" s="43" t="s">
        <v>549</v>
      </c>
      <c r="C265" s="43" t="s">
        <v>547</v>
      </c>
      <c r="D265" s="1" t="s">
        <v>52</v>
      </c>
      <c r="E265" s="2">
        <v>45</v>
      </c>
      <c r="F265" s="149"/>
      <c r="G265" s="113">
        <f t="shared" si="96"/>
        <v>0</v>
      </c>
      <c r="H265" s="248"/>
    </row>
    <row r="266" spans="1:8" ht="17" x14ac:dyDescent="0.4">
      <c r="A266" s="72">
        <v>711327</v>
      </c>
      <c r="B266" s="22" t="s">
        <v>402</v>
      </c>
      <c r="C266" s="22" t="s">
        <v>403</v>
      </c>
      <c r="D266" s="74">
        <v>3.4</v>
      </c>
      <c r="E266" s="2">
        <v>40</v>
      </c>
      <c r="F266" s="149"/>
      <c r="G266" s="113">
        <f t="shared" si="96"/>
        <v>0</v>
      </c>
      <c r="H266" s="248"/>
    </row>
    <row r="267" spans="1:8" ht="17" x14ac:dyDescent="0.4">
      <c r="A267" s="72">
        <v>711512</v>
      </c>
      <c r="B267" s="22" t="s">
        <v>603</v>
      </c>
      <c r="C267" s="22" t="s">
        <v>608</v>
      </c>
      <c r="D267" s="74" t="s">
        <v>29</v>
      </c>
      <c r="E267" s="2">
        <v>23.5</v>
      </c>
      <c r="F267" s="149"/>
      <c r="G267" s="113">
        <f t="shared" ref="G267" si="98">SUM(E267*F267)</f>
        <v>0</v>
      </c>
      <c r="H267" s="248"/>
    </row>
    <row r="268" spans="1:8" ht="17" x14ac:dyDescent="0.4">
      <c r="A268" s="72">
        <v>710616</v>
      </c>
      <c r="B268" s="22" t="s">
        <v>56</v>
      </c>
      <c r="C268" s="22" t="s">
        <v>404</v>
      </c>
      <c r="D268" s="74">
        <v>8.4</v>
      </c>
      <c r="E268" s="2">
        <v>22.5</v>
      </c>
      <c r="F268" s="149"/>
      <c r="G268" s="113">
        <f t="shared" si="96"/>
        <v>0</v>
      </c>
      <c r="H268" s="248"/>
    </row>
    <row r="269" spans="1:8" ht="17" x14ac:dyDescent="0.35">
      <c r="A269" s="41">
        <v>711033</v>
      </c>
      <c r="B269" s="43" t="s">
        <v>135</v>
      </c>
      <c r="C269" s="43" t="s">
        <v>406</v>
      </c>
      <c r="D269" s="1" t="s">
        <v>105</v>
      </c>
      <c r="E269" s="23">
        <v>33.5</v>
      </c>
      <c r="F269" s="149"/>
      <c r="G269" s="113">
        <f t="shared" si="96"/>
        <v>0</v>
      </c>
      <c r="H269" s="248"/>
    </row>
    <row r="270" spans="1:8" ht="17" x14ac:dyDescent="0.35">
      <c r="A270" s="41">
        <v>711507</v>
      </c>
      <c r="B270" s="43" t="s">
        <v>550</v>
      </c>
      <c r="C270" s="43" t="s">
        <v>552</v>
      </c>
      <c r="D270" s="1" t="s">
        <v>410</v>
      </c>
      <c r="E270" s="23">
        <v>46.5</v>
      </c>
      <c r="F270" s="250"/>
      <c r="G270" s="113">
        <f t="shared" si="96"/>
        <v>0</v>
      </c>
      <c r="H270" s="248"/>
    </row>
    <row r="271" spans="1:8" ht="17" x14ac:dyDescent="0.4">
      <c r="A271" s="72">
        <v>710716</v>
      </c>
      <c r="B271" s="68" t="s">
        <v>132</v>
      </c>
      <c r="C271" s="68" t="s">
        <v>405</v>
      </c>
      <c r="D271" s="74" t="s">
        <v>313</v>
      </c>
      <c r="E271" s="2">
        <v>33.5</v>
      </c>
      <c r="F271" s="250"/>
      <c r="G271" s="113">
        <f>SUM(E271*F271)</f>
        <v>0</v>
      </c>
      <c r="H271" s="248"/>
    </row>
    <row r="272" spans="1:8" ht="17" x14ac:dyDescent="0.35">
      <c r="A272" s="41">
        <v>711369</v>
      </c>
      <c r="B272" s="50" t="s">
        <v>140</v>
      </c>
      <c r="C272" s="50" t="s">
        <v>407</v>
      </c>
      <c r="D272" s="122" t="s">
        <v>408</v>
      </c>
      <c r="E272" s="95">
        <v>81</v>
      </c>
      <c r="F272" s="250"/>
      <c r="G272" s="113">
        <f>SUM(E272*F272)</f>
        <v>0</v>
      </c>
      <c r="H272" s="248"/>
    </row>
    <row r="273" spans="1:8" ht="17" x14ac:dyDescent="0.35">
      <c r="A273" s="41">
        <v>711487</v>
      </c>
      <c r="B273" s="50" t="s">
        <v>144</v>
      </c>
      <c r="C273" s="50" t="s">
        <v>411</v>
      </c>
      <c r="D273" s="122" t="s">
        <v>105</v>
      </c>
      <c r="E273" s="95">
        <v>58</v>
      </c>
      <c r="F273" s="250"/>
      <c r="G273" s="113">
        <f>SUM(E273*F273)</f>
        <v>0</v>
      </c>
      <c r="H273" s="248"/>
    </row>
    <row r="274" spans="1:8" ht="17" x14ac:dyDescent="0.35">
      <c r="A274" s="41">
        <v>711466</v>
      </c>
      <c r="B274" s="50" t="s">
        <v>142</v>
      </c>
      <c r="C274" s="50" t="s">
        <v>409</v>
      </c>
      <c r="D274" s="122" t="s">
        <v>410</v>
      </c>
      <c r="E274" s="95">
        <v>63.5</v>
      </c>
      <c r="F274" s="250"/>
      <c r="G274" s="113">
        <f>SUM(E274*F274)</f>
        <v>0</v>
      </c>
      <c r="H274" s="248"/>
    </row>
    <row r="275" spans="1:8" ht="17" x14ac:dyDescent="0.4">
      <c r="A275" s="72">
        <v>711051</v>
      </c>
      <c r="B275" s="123" t="s">
        <v>27</v>
      </c>
      <c r="C275" s="123" t="s">
        <v>412</v>
      </c>
      <c r="D275" s="251" t="s">
        <v>29</v>
      </c>
      <c r="E275" s="5">
        <v>23.5</v>
      </c>
      <c r="F275" s="250"/>
      <c r="G275" s="113">
        <f t="shared" si="96"/>
        <v>0</v>
      </c>
      <c r="H275" s="248"/>
    </row>
    <row r="276" spans="1:8" ht="17" x14ac:dyDescent="0.4">
      <c r="A276" s="34">
        <v>711483</v>
      </c>
      <c r="B276" s="35" t="s">
        <v>90</v>
      </c>
      <c r="C276" s="123" t="s">
        <v>413</v>
      </c>
      <c r="D276" s="122" t="s">
        <v>87</v>
      </c>
      <c r="E276" s="5">
        <v>43.5</v>
      </c>
      <c r="F276" s="250"/>
      <c r="G276" s="113">
        <f t="shared" si="96"/>
        <v>0</v>
      </c>
      <c r="H276" s="248"/>
    </row>
    <row r="277" spans="1:8" ht="17" x14ac:dyDescent="0.4">
      <c r="A277" s="72">
        <v>711323</v>
      </c>
      <c r="B277" s="73" t="s">
        <v>72</v>
      </c>
      <c r="C277" s="73" t="s">
        <v>415</v>
      </c>
      <c r="D277" s="74" t="s">
        <v>68</v>
      </c>
      <c r="E277" s="2">
        <v>40</v>
      </c>
      <c r="F277" s="149"/>
      <c r="G277" s="113">
        <f t="shared" si="96"/>
        <v>0</v>
      </c>
      <c r="H277" s="248"/>
    </row>
    <row r="278" spans="1:8" ht="17" x14ac:dyDescent="0.35">
      <c r="A278" s="70">
        <v>710640</v>
      </c>
      <c r="B278" s="124" t="s">
        <v>95</v>
      </c>
      <c r="C278" s="124" t="s">
        <v>416</v>
      </c>
      <c r="D278" s="74" t="s">
        <v>97</v>
      </c>
      <c r="E278" s="2">
        <v>28.5</v>
      </c>
      <c r="F278" s="149"/>
      <c r="G278" s="113">
        <f t="shared" si="96"/>
        <v>0</v>
      </c>
      <c r="H278" s="248"/>
    </row>
    <row r="279" spans="1:8" ht="17" x14ac:dyDescent="0.4">
      <c r="A279" s="72">
        <v>701104</v>
      </c>
      <c r="B279" s="73" t="s">
        <v>36</v>
      </c>
      <c r="C279" s="73" t="s">
        <v>417</v>
      </c>
      <c r="D279" s="74" t="s">
        <v>40</v>
      </c>
      <c r="E279" s="2">
        <v>23</v>
      </c>
      <c r="F279" s="149"/>
      <c r="G279" s="113">
        <f t="shared" si="96"/>
        <v>0</v>
      </c>
      <c r="H279" s="248"/>
    </row>
    <row r="280" spans="1:8" ht="17" x14ac:dyDescent="0.4">
      <c r="A280" s="72">
        <v>711476</v>
      </c>
      <c r="B280" s="73" t="s">
        <v>116</v>
      </c>
      <c r="C280" s="73" t="s">
        <v>418</v>
      </c>
      <c r="D280" s="74" t="s">
        <v>70</v>
      </c>
      <c r="E280" s="2">
        <v>33.5</v>
      </c>
      <c r="F280" s="149"/>
      <c r="G280" s="113">
        <f t="shared" si="96"/>
        <v>0</v>
      </c>
      <c r="H280" s="248"/>
    </row>
    <row r="281" spans="1:8" ht="18.649999999999999" customHeight="1" x14ac:dyDescent="0.4">
      <c r="A281" s="72">
        <v>711063</v>
      </c>
      <c r="B281" s="73" t="s">
        <v>161</v>
      </c>
      <c r="C281" s="73" t="s">
        <v>419</v>
      </c>
      <c r="D281" s="74" t="s">
        <v>70</v>
      </c>
      <c r="E281" s="2">
        <v>48</v>
      </c>
      <c r="F281" s="149"/>
      <c r="G281" s="113">
        <f t="shared" si="96"/>
        <v>0</v>
      </c>
      <c r="H281" s="248"/>
    </row>
    <row r="282" spans="1:8" ht="18.649999999999999" customHeight="1" thickBot="1" x14ac:dyDescent="0.45">
      <c r="A282" s="72">
        <v>710541</v>
      </c>
      <c r="B282" s="73" t="s">
        <v>107</v>
      </c>
      <c r="C282" s="73" t="s">
        <v>544</v>
      </c>
      <c r="D282" s="74" t="s">
        <v>40</v>
      </c>
      <c r="E282" s="2">
        <v>23</v>
      </c>
      <c r="F282" s="149"/>
      <c r="G282" s="113">
        <f t="shared" ref="G282" si="99">SUM(E282*F282)</f>
        <v>0</v>
      </c>
      <c r="H282" s="248"/>
    </row>
    <row r="283" spans="1:8" ht="34.5" thickBot="1" x14ac:dyDescent="0.45">
      <c r="A283" s="341" t="s">
        <v>420</v>
      </c>
      <c r="B283" s="342"/>
      <c r="C283" s="118" t="s">
        <v>236</v>
      </c>
      <c r="D283" s="16" t="s">
        <v>8</v>
      </c>
      <c r="E283" s="18" t="s">
        <v>540</v>
      </c>
      <c r="F283" s="19" t="s">
        <v>9</v>
      </c>
      <c r="G283" s="20" t="s">
        <v>385</v>
      </c>
    </row>
    <row r="284" spans="1:8" ht="17" x14ac:dyDescent="0.4">
      <c r="A284" s="125">
        <v>611596</v>
      </c>
      <c r="B284" s="126" t="s">
        <v>66</v>
      </c>
      <c r="C284" s="126" t="s">
        <v>421</v>
      </c>
      <c r="D284" s="40" t="s">
        <v>14</v>
      </c>
      <c r="E284" s="127">
        <v>0.2</v>
      </c>
      <c r="F284" s="157"/>
      <c r="G284" s="120">
        <f>SUM(E284*F284*4)</f>
        <v>0</v>
      </c>
    </row>
    <row r="285" spans="1:8" ht="17" x14ac:dyDescent="0.4">
      <c r="A285" s="30">
        <v>611332</v>
      </c>
      <c r="B285" s="42" t="s">
        <v>119</v>
      </c>
      <c r="C285" s="42" t="s">
        <v>422</v>
      </c>
      <c r="D285" s="1" t="s">
        <v>14</v>
      </c>
      <c r="E285" s="3">
        <v>0.4</v>
      </c>
      <c r="F285" s="151"/>
      <c r="G285" s="120">
        <f t="shared" ref="G285:G323" si="100">SUM(E285*F285*4)</f>
        <v>0</v>
      </c>
    </row>
    <row r="286" spans="1:8" ht="17" x14ac:dyDescent="0.4">
      <c r="A286" s="30">
        <v>611506</v>
      </c>
      <c r="B286" s="42" t="s">
        <v>598</v>
      </c>
      <c r="C286" s="42" t="s">
        <v>573</v>
      </c>
      <c r="D286" s="1" t="s">
        <v>14</v>
      </c>
      <c r="E286" s="3">
        <v>1</v>
      </c>
      <c r="F286" s="151"/>
      <c r="G286" s="120">
        <f t="shared" ref="G286" si="101">SUM(E286*F286*4)</f>
        <v>0</v>
      </c>
    </row>
    <row r="287" spans="1:8" ht="17" x14ac:dyDescent="0.4">
      <c r="A287" s="30">
        <v>611449</v>
      </c>
      <c r="B287" s="128" t="s">
        <v>103</v>
      </c>
      <c r="C287" s="128" t="s">
        <v>423</v>
      </c>
      <c r="D287" s="129" t="s">
        <v>14</v>
      </c>
      <c r="E287" s="3">
        <v>0.7</v>
      </c>
      <c r="F287" s="151"/>
      <c r="G287" s="120">
        <f t="shared" si="100"/>
        <v>0</v>
      </c>
    </row>
    <row r="288" spans="1:8" ht="17" x14ac:dyDescent="0.35">
      <c r="A288" s="134">
        <v>611393</v>
      </c>
      <c r="B288" s="132" t="s">
        <v>169</v>
      </c>
      <c r="C288" s="132" t="s">
        <v>426</v>
      </c>
      <c r="D288" s="129" t="s">
        <v>14</v>
      </c>
      <c r="E288" s="2">
        <v>0.7</v>
      </c>
      <c r="F288" s="150"/>
      <c r="G288" s="120">
        <f t="shared" si="100"/>
        <v>0</v>
      </c>
    </row>
    <row r="289" spans="1:7" ht="17" x14ac:dyDescent="0.35">
      <c r="A289" s="130">
        <v>611441</v>
      </c>
      <c r="B289" s="131" t="s">
        <v>171</v>
      </c>
      <c r="C289" s="132" t="s">
        <v>425</v>
      </c>
      <c r="D289" s="133" t="s">
        <v>14</v>
      </c>
      <c r="E289" s="3">
        <v>0.4</v>
      </c>
      <c r="F289" s="150"/>
      <c r="G289" s="120">
        <f t="shared" si="100"/>
        <v>0</v>
      </c>
    </row>
    <row r="290" spans="1:7" ht="17" x14ac:dyDescent="0.35">
      <c r="A290" s="25">
        <v>611504</v>
      </c>
      <c r="B290" s="132" t="s">
        <v>391</v>
      </c>
      <c r="C290" s="132" t="s">
        <v>427</v>
      </c>
      <c r="D290" s="129" t="s">
        <v>14</v>
      </c>
      <c r="E290" s="2">
        <v>0.4</v>
      </c>
      <c r="F290" s="149"/>
      <c r="G290" s="120">
        <f t="shared" si="100"/>
        <v>0</v>
      </c>
    </row>
    <row r="291" spans="1:7" ht="17" x14ac:dyDescent="0.35">
      <c r="A291" s="130">
        <v>611289</v>
      </c>
      <c r="B291" s="131" t="s">
        <v>166</v>
      </c>
      <c r="C291" s="132" t="s">
        <v>424</v>
      </c>
      <c r="D291" s="133" t="s">
        <v>14</v>
      </c>
      <c r="E291" s="3">
        <v>0.4</v>
      </c>
      <c r="F291" s="149"/>
      <c r="G291" s="120">
        <f t="shared" ref="G291:G292" si="102">SUM(E291*F291*4)</f>
        <v>0</v>
      </c>
    </row>
    <row r="292" spans="1:7" ht="17" x14ac:dyDescent="0.4">
      <c r="A292" s="34">
        <v>611510</v>
      </c>
      <c r="B292" s="35" t="s">
        <v>562</v>
      </c>
      <c r="C292" s="35" t="s">
        <v>564</v>
      </c>
      <c r="D292" s="36" t="s">
        <v>14</v>
      </c>
      <c r="E292" s="3">
        <v>0.4</v>
      </c>
      <c r="F292" s="149"/>
      <c r="G292" s="120">
        <f t="shared" si="102"/>
        <v>0</v>
      </c>
    </row>
    <row r="293" spans="1:7" ht="17" x14ac:dyDescent="0.35">
      <c r="A293" s="134">
        <v>610800</v>
      </c>
      <c r="B293" s="132" t="s">
        <v>190</v>
      </c>
      <c r="C293" s="132" t="s">
        <v>428</v>
      </c>
      <c r="D293" s="129" t="s">
        <v>14</v>
      </c>
      <c r="E293" s="2">
        <v>0.2</v>
      </c>
      <c r="F293" s="149"/>
      <c r="G293" s="120">
        <f t="shared" si="100"/>
        <v>0</v>
      </c>
    </row>
    <row r="294" spans="1:7" ht="17" x14ac:dyDescent="0.35">
      <c r="A294" s="134">
        <v>611268</v>
      </c>
      <c r="B294" s="132" t="s">
        <v>431</v>
      </c>
      <c r="C294" s="132" t="s">
        <v>432</v>
      </c>
      <c r="D294" s="129" t="s">
        <v>14</v>
      </c>
      <c r="E294" s="2">
        <v>0.4</v>
      </c>
      <c r="F294" s="149"/>
      <c r="G294" s="120">
        <f t="shared" si="100"/>
        <v>0</v>
      </c>
    </row>
    <row r="295" spans="1:7" ht="17" x14ac:dyDescent="0.35">
      <c r="A295" s="41">
        <v>611455</v>
      </c>
      <c r="B295" s="43" t="s">
        <v>50</v>
      </c>
      <c r="C295" s="43" t="s">
        <v>429</v>
      </c>
      <c r="D295" s="1" t="s">
        <v>430</v>
      </c>
      <c r="E295" s="2">
        <v>0.4</v>
      </c>
      <c r="F295" s="149"/>
      <c r="G295" s="120">
        <f t="shared" si="100"/>
        <v>0</v>
      </c>
    </row>
    <row r="296" spans="1:7" ht="17" x14ac:dyDescent="0.35">
      <c r="A296" s="41">
        <v>611355</v>
      </c>
      <c r="B296" s="43" t="s">
        <v>333</v>
      </c>
      <c r="C296" s="43" t="s">
        <v>433</v>
      </c>
      <c r="D296" s="1" t="s">
        <v>14</v>
      </c>
      <c r="E296" s="2">
        <v>0.4</v>
      </c>
      <c r="F296" s="149"/>
      <c r="G296" s="120">
        <f t="shared" si="100"/>
        <v>0</v>
      </c>
    </row>
    <row r="297" spans="1:7" ht="17" x14ac:dyDescent="0.35">
      <c r="A297" s="41">
        <v>611431</v>
      </c>
      <c r="B297" s="43" t="s">
        <v>199</v>
      </c>
      <c r="C297" s="43" t="s">
        <v>434</v>
      </c>
      <c r="D297" s="1" t="s">
        <v>14</v>
      </c>
      <c r="E297" s="2">
        <v>0.4</v>
      </c>
      <c r="F297" s="149"/>
      <c r="G297" s="120">
        <f t="shared" si="100"/>
        <v>0</v>
      </c>
    </row>
    <row r="298" spans="1:7" ht="17" x14ac:dyDescent="0.4">
      <c r="A298" s="30">
        <v>611249</v>
      </c>
      <c r="B298" s="252" t="s">
        <v>257</v>
      </c>
      <c r="C298" s="252" t="s">
        <v>435</v>
      </c>
      <c r="D298" s="54" t="s">
        <v>14</v>
      </c>
      <c r="E298" s="2">
        <v>0.4</v>
      </c>
      <c r="F298" s="151"/>
      <c r="G298" s="120">
        <f t="shared" si="100"/>
        <v>0</v>
      </c>
    </row>
    <row r="299" spans="1:7" ht="17" x14ac:dyDescent="0.35">
      <c r="A299" s="41">
        <v>611453</v>
      </c>
      <c r="B299" s="43" t="s">
        <v>63</v>
      </c>
      <c r="C299" s="43" t="s">
        <v>437</v>
      </c>
      <c r="D299" s="1" t="s">
        <v>14</v>
      </c>
      <c r="E299" s="2">
        <v>0.4</v>
      </c>
      <c r="F299" s="149"/>
      <c r="G299" s="120">
        <f t="shared" si="100"/>
        <v>0</v>
      </c>
    </row>
    <row r="300" spans="1:7" ht="17" x14ac:dyDescent="0.35">
      <c r="A300" s="41">
        <v>611252</v>
      </c>
      <c r="B300" s="43" t="s">
        <v>147</v>
      </c>
      <c r="C300" s="43" t="s">
        <v>436</v>
      </c>
      <c r="D300" s="1" t="s">
        <v>14</v>
      </c>
      <c r="E300" s="2">
        <v>0.4</v>
      </c>
      <c r="F300" s="149"/>
      <c r="G300" s="120">
        <f t="shared" si="100"/>
        <v>0</v>
      </c>
    </row>
    <row r="301" spans="1:7" ht="17" x14ac:dyDescent="0.4">
      <c r="A301" s="30">
        <v>611005</v>
      </c>
      <c r="B301" s="22" t="s">
        <v>155</v>
      </c>
      <c r="C301" s="22" t="s">
        <v>438</v>
      </c>
      <c r="D301" s="1" t="s">
        <v>14</v>
      </c>
      <c r="E301" s="3">
        <v>0.4</v>
      </c>
      <c r="F301" s="149"/>
      <c r="G301" s="120">
        <f t="shared" si="100"/>
        <v>0</v>
      </c>
    </row>
    <row r="302" spans="1:7" ht="17" x14ac:dyDescent="0.4">
      <c r="A302" s="30">
        <v>611465</v>
      </c>
      <c r="B302" s="22" t="s">
        <v>399</v>
      </c>
      <c r="C302" s="22" t="s">
        <v>439</v>
      </c>
      <c r="D302" s="1" t="s">
        <v>430</v>
      </c>
      <c r="E302" s="3">
        <v>0.7</v>
      </c>
      <c r="F302" s="149"/>
      <c r="G302" s="120">
        <f t="shared" si="100"/>
        <v>0</v>
      </c>
    </row>
    <row r="303" spans="1:7" ht="17" x14ac:dyDescent="0.4">
      <c r="A303" s="33">
        <v>611508</v>
      </c>
      <c r="B303" s="43" t="s">
        <v>549</v>
      </c>
      <c r="C303" s="43" t="s">
        <v>548</v>
      </c>
      <c r="D303" s="1" t="s">
        <v>14</v>
      </c>
      <c r="E303" s="3">
        <v>0.4</v>
      </c>
      <c r="F303" s="151"/>
      <c r="G303" s="120">
        <f t="shared" si="100"/>
        <v>0</v>
      </c>
    </row>
    <row r="304" spans="1:7" ht="17" x14ac:dyDescent="0.4">
      <c r="A304" s="30">
        <v>611327</v>
      </c>
      <c r="B304" s="42" t="s">
        <v>402</v>
      </c>
      <c r="C304" s="42" t="s">
        <v>555</v>
      </c>
      <c r="D304" s="1" t="s">
        <v>14</v>
      </c>
      <c r="E304" s="3">
        <v>0.4</v>
      </c>
      <c r="F304" s="151"/>
      <c r="G304" s="120">
        <f t="shared" si="100"/>
        <v>0</v>
      </c>
    </row>
    <row r="305" spans="1:8" ht="17" x14ac:dyDescent="0.4">
      <c r="A305" s="30">
        <v>611461</v>
      </c>
      <c r="B305" s="42" t="s">
        <v>440</v>
      </c>
      <c r="C305" s="42" t="s">
        <v>441</v>
      </c>
      <c r="D305" s="1" t="s">
        <v>14</v>
      </c>
      <c r="E305" s="3">
        <v>1</v>
      </c>
      <c r="F305" s="151"/>
      <c r="G305" s="120">
        <f t="shared" si="100"/>
        <v>0</v>
      </c>
    </row>
    <row r="306" spans="1:8" ht="17" x14ac:dyDescent="0.4">
      <c r="A306" s="30">
        <v>611512</v>
      </c>
      <c r="B306" s="22" t="s">
        <v>603</v>
      </c>
      <c r="C306" s="22" t="s">
        <v>609</v>
      </c>
      <c r="D306" s="1" t="s">
        <v>14</v>
      </c>
      <c r="E306" s="3">
        <v>0.6</v>
      </c>
      <c r="F306" s="151"/>
      <c r="G306" s="120">
        <f t="shared" si="100"/>
        <v>0</v>
      </c>
    </row>
    <row r="307" spans="1:8" ht="17" x14ac:dyDescent="0.4">
      <c r="A307" s="30">
        <v>611033</v>
      </c>
      <c r="B307" s="22" t="s">
        <v>135</v>
      </c>
      <c r="C307" s="22" t="s">
        <v>554</v>
      </c>
      <c r="D307" s="1" t="s">
        <v>14</v>
      </c>
      <c r="E307" s="3">
        <v>0.4</v>
      </c>
      <c r="F307" s="149"/>
      <c r="G307" s="120">
        <f t="shared" si="100"/>
        <v>0</v>
      </c>
    </row>
    <row r="308" spans="1:8" ht="17" x14ac:dyDescent="0.35">
      <c r="A308" s="41">
        <v>611507</v>
      </c>
      <c r="B308" s="43" t="s">
        <v>550</v>
      </c>
      <c r="C308" s="43" t="s">
        <v>553</v>
      </c>
      <c r="D308" s="1" t="s">
        <v>14</v>
      </c>
      <c r="E308" s="3">
        <v>0.8</v>
      </c>
      <c r="F308" s="250"/>
      <c r="G308" s="113">
        <f t="shared" ref="G308" si="103">SUM(E308*F308)</f>
        <v>0</v>
      </c>
      <c r="H308" s="248"/>
    </row>
    <row r="309" spans="1:8" ht="17" x14ac:dyDescent="0.4">
      <c r="A309" s="30">
        <v>610716</v>
      </c>
      <c r="B309" s="68" t="s">
        <v>132</v>
      </c>
      <c r="C309" s="68" t="s">
        <v>442</v>
      </c>
      <c r="D309" s="1" t="s">
        <v>14</v>
      </c>
      <c r="E309" s="3">
        <v>0.4</v>
      </c>
      <c r="F309" s="149"/>
      <c r="G309" s="120">
        <f t="shared" si="100"/>
        <v>0</v>
      </c>
    </row>
    <row r="310" spans="1:8" ht="17" x14ac:dyDescent="0.4">
      <c r="A310" s="30">
        <v>611474</v>
      </c>
      <c r="B310" s="68" t="s">
        <v>48</v>
      </c>
      <c r="C310" s="68" t="s">
        <v>443</v>
      </c>
      <c r="D310" s="1" t="s">
        <v>14</v>
      </c>
      <c r="E310" s="3">
        <v>0.6</v>
      </c>
      <c r="F310" s="149"/>
      <c r="G310" s="120">
        <f t="shared" si="100"/>
        <v>0</v>
      </c>
    </row>
    <row r="311" spans="1:8" ht="17" x14ac:dyDescent="0.4">
      <c r="A311" s="30">
        <v>611487</v>
      </c>
      <c r="B311" s="68" t="s">
        <v>144</v>
      </c>
      <c r="C311" s="68" t="s">
        <v>445</v>
      </c>
      <c r="D311" s="1" t="s">
        <v>14</v>
      </c>
      <c r="E311" s="3">
        <v>0.7</v>
      </c>
      <c r="F311" s="149"/>
      <c r="G311" s="120">
        <f t="shared" si="100"/>
        <v>0</v>
      </c>
    </row>
    <row r="312" spans="1:8" ht="17" x14ac:dyDescent="0.4">
      <c r="A312" s="30">
        <v>611466</v>
      </c>
      <c r="B312" s="68" t="s">
        <v>142</v>
      </c>
      <c r="C312" s="68" t="s">
        <v>444</v>
      </c>
      <c r="D312" s="1" t="s">
        <v>14</v>
      </c>
      <c r="E312" s="3">
        <v>0.4</v>
      </c>
      <c r="F312" s="149"/>
      <c r="G312" s="120">
        <f t="shared" si="100"/>
        <v>0</v>
      </c>
    </row>
    <row r="313" spans="1:8" ht="17" x14ac:dyDescent="0.35">
      <c r="A313" s="130">
        <v>611481</v>
      </c>
      <c r="B313" s="26" t="s">
        <v>414</v>
      </c>
      <c r="C313" s="43" t="s">
        <v>447</v>
      </c>
      <c r="D313" s="48" t="s">
        <v>14</v>
      </c>
      <c r="E313" s="3">
        <v>0.7</v>
      </c>
      <c r="F313" s="150"/>
      <c r="G313" s="120">
        <f t="shared" si="100"/>
        <v>0</v>
      </c>
    </row>
    <row r="314" spans="1:8" ht="17" x14ac:dyDescent="0.35">
      <c r="A314" s="130">
        <v>611404</v>
      </c>
      <c r="B314" s="26" t="s">
        <v>181</v>
      </c>
      <c r="C314" s="43" t="s">
        <v>446</v>
      </c>
      <c r="D314" s="48" t="s">
        <v>14</v>
      </c>
      <c r="E314" s="3">
        <v>0.4</v>
      </c>
      <c r="F314" s="150"/>
      <c r="G314" s="120">
        <f t="shared" si="100"/>
        <v>0</v>
      </c>
    </row>
    <row r="315" spans="1:8" ht="17" x14ac:dyDescent="0.4">
      <c r="A315" s="30">
        <v>611051</v>
      </c>
      <c r="B315" s="31" t="s">
        <v>27</v>
      </c>
      <c r="C315" s="31" t="s">
        <v>556</v>
      </c>
      <c r="D315" s="24" t="s">
        <v>14</v>
      </c>
      <c r="E315" s="3">
        <v>0.2</v>
      </c>
      <c r="F315" s="151"/>
      <c r="G315" s="120">
        <f t="shared" si="100"/>
        <v>0</v>
      </c>
    </row>
    <row r="316" spans="1:8" ht="17" x14ac:dyDescent="0.4">
      <c r="A316" s="34">
        <v>611483</v>
      </c>
      <c r="B316" s="35" t="s">
        <v>90</v>
      </c>
      <c r="C316" s="31" t="s">
        <v>448</v>
      </c>
      <c r="D316" s="24" t="s">
        <v>14</v>
      </c>
      <c r="E316" s="3">
        <v>0.4</v>
      </c>
      <c r="F316" s="151"/>
      <c r="G316" s="120">
        <f t="shared" si="100"/>
        <v>0</v>
      </c>
    </row>
    <row r="317" spans="1:8" ht="17" x14ac:dyDescent="0.4">
      <c r="A317" s="30">
        <v>611323</v>
      </c>
      <c r="B317" s="42" t="s">
        <v>72</v>
      </c>
      <c r="C317" s="42" t="s">
        <v>449</v>
      </c>
      <c r="D317" s="1" t="s">
        <v>14</v>
      </c>
      <c r="E317" s="3">
        <v>0.4</v>
      </c>
      <c r="F317" s="151"/>
      <c r="G317" s="120">
        <f t="shared" si="100"/>
        <v>0</v>
      </c>
    </row>
    <row r="318" spans="1:8" ht="17" x14ac:dyDescent="0.35">
      <c r="A318" s="41">
        <v>610640</v>
      </c>
      <c r="B318" s="43" t="s">
        <v>95</v>
      </c>
      <c r="C318" s="43" t="s">
        <v>450</v>
      </c>
      <c r="D318" s="74" t="s">
        <v>14</v>
      </c>
      <c r="E318" s="3">
        <v>0.4</v>
      </c>
      <c r="F318" s="149"/>
      <c r="G318" s="120">
        <f t="shared" si="100"/>
        <v>0</v>
      </c>
    </row>
    <row r="319" spans="1:8" ht="17" x14ac:dyDescent="0.35">
      <c r="A319" s="25">
        <v>611279</v>
      </c>
      <c r="B319" s="26" t="s">
        <v>81</v>
      </c>
      <c r="C319" s="43" t="s">
        <v>451</v>
      </c>
      <c r="D319" s="48" t="s">
        <v>14</v>
      </c>
      <c r="E319" s="3">
        <v>0.4</v>
      </c>
      <c r="F319" s="150"/>
      <c r="G319" s="120">
        <f t="shared" si="100"/>
        <v>0</v>
      </c>
    </row>
    <row r="320" spans="1:8" ht="17" x14ac:dyDescent="0.4">
      <c r="A320" s="81">
        <v>601101</v>
      </c>
      <c r="B320" s="42" t="s">
        <v>36</v>
      </c>
      <c r="C320" s="42" t="s">
        <v>452</v>
      </c>
      <c r="D320" s="1" t="s">
        <v>14</v>
      </c>
      <c r="E320" s="3">
        <v>0.2</v>
      </c>
      <c r="F320" s="151"/>
      <c r="G320" s="120">
        <f t="shared" si="100"/>
        <v>0</v>
      </c>
    </row>
    <row r="321" spans="1:7" ht="17" x14ac:dyDescent="0.4">
      <c r="A321" s="81">
        <v>611476</v>
      </c>
      <c r="B321" s="42" t="s">
        <v>116</v>
      </c>
      <c r="C321" s="42" t="s">
        <v>453</v>
      </c>
      <c r="D321" s="1" t="s">
        <v>430</v>
      </c>
      <c r="E321" s="3">
        <v>0.4</v>
      </c>
      <c r="F321" s="151"/>
      <c r="G321" s="120">
        <f t="shared" si="100"/>
        <v>0</v>
      </c>
    </row>
    <row r="322" spans="1:7" ht="17" x14ac:dyDescent="0.4">
      <c r="A322" s="30">
        <v>611063</v>
      </c>
      <c r="B322" s="22" t="s">
        <v>161</v>
      </c>
      <c r="C322" s="22" t="s">
        <v>454</v>
      </c>
      <c r="D322" s="1" t="s">
        <v>14</v>
      </c>
      <c r="E322" s="2">
        <v>0.4</v>
      </c>
      <c r="F322" s="149"/>
      <c r="G322" s="120">
        <f t="shared" si="100"/>
        <v>0</v>
      </c>
    </row>
    <row r="323" spans="1:7" ht="17" x14ac:dyDescent="0.4">
      <c r="A323" s="30">
        <v>610542</v>
      </c>
      <c r="B323" s="42" t="s">
        <v>107</v>
      </c>
      <c r="C323" s="42" t="s">
        <v>455</v>
      </c>
      <c r="D323" s="1" t="s">
        <v>14</v>
      </c>
      <c r="E323" s="3">
        <v>0.2</v>
      </c>
      <c r="F323" s="151"/>
      <c r="G323" s="120">
        <f t="shared" si="100"/>
        <v>0</v>
      </c>
    </row>
    <row r="324" spans="1:7" ht="15" thickBot="1" x14ac:dyDescent="0.4">
      <c r="E324" s="121"/>
    </row>
    <row r="325" spans="1:7" ht="35.15" customHeight="1" x14ac:dyDescent="0.4">
      <c r="A325" s="339" t="s">
        <v>456</v>
      </c>
      <c r="B325" s="340"/>
      <c r="C325" s="135"/>
      <c r="D325" s="136"/>
      <c r="E325" s="136"/>
      <c r="F325" s="136"/>
      <c r="G325" s="6"/>
    </row>
    <row r="326" spans="1:7" s="280" customFormat="1" ht="17" x14ac:dyDescent="0.4">
      <c r="A326" s="75">
        <v>6861</v>
      </c>
      <c r="B326" s="31" t="s">
        <v>591</v>
      </c>
      <c r="C326" s="31" t="s">
        <v>591</v>
      </c>
      <c r="D326" s="69" t="s">
        <v>14</v>
      </c>
      <c r="E326" s="2">
        <v>50</v>
      </c>
      <c r="F326" s="150"/>
      <c r="G326" s="279">
        <f t="shared" ref="G326" si="104">SUM(E326*F326)</f>
        <v>0</v>
      </c>
    </row>
    <row r="327" spans="1:7" s="280" customFormat="1" ht="17" x14ac:dyDescent="0.4">
      <c r="A327" s="75">
        <v>6862</v>
      </c>
      <c r="B327" s="31" t="s">
        <v>592</v>
      </c>
      <c r="C327" s="31" t="s">
        <v>592</v>
      </c>
      <c r="D327" s="69" t="s">
        <v>14</v>
      </c>
      <c r="E327" s="2">
        <v>40</v>
      </c>
      <c r="F327" s="150"/>
      <c r="G327" s="279">
        <f t="shared" ref="G327" si="105">SUM(E327*F327)</f>
        <v>0</v>
      </c>
    </row>
    <row r="328" spans="1:7" s="280" customFormat="1" ht="17" x14ac:dyDescent="0.4">
      <c r="A328" s="75">
        <v>6856</v>
      </c>
      <c r="B328" s="31" t="s">
        <v>567</v>
      </c>
      <c r="C328" s="31" t="s">
        <v>567</v>
      </c>
      <c r="D328" s="69" t="s">
        <v>14</v>
      </c>
      <c r="E328" s="2">
        <v>12.5</v>
      </c>
      <c r="F328" s="150"/>
      <c r="G328" s="279">
        <f t="shared" ref="G328:G329" si="106">SUM(E328*F328)</f>
        <v>0</v>
      </c>
    </row>
    <row r="329" spans="1:7" s="280" customFormat="1" ht="17" x14ac:dyDescent="0.4">
      <c r="A329" s="75">
        <v>6869</v>
      </c>
      <c r="B329" s="31" t="s">
        <v>569</v>
      </c>
      <c r="C329" s="31" t="s">
        <v>569</v>
      </c>
      <c r="D329" s="69" t="s">
        <v>14</v>
      </c>
      <c r="E329" s="2">
        <v>10</v>
      </c>
      <c r="F329" s="150"/>
      <c r="G329" s="279">
        <f t="shared" si="106"/>
        <v>0</v>
      </c>
    </row>
    <row r="330" spans="1:7" s="280" customFormat="1" ht="17" x14ac:dyDescent="0.4">
      <c r="A330" s="283">
        <v>6511</v>
      </c>
      <c r="B330" s="284" t="s">
        <v>575</v>
      </c>
      <c r="C330" s="284" t="s">
        <v>575</v>
      </c>
      <c r="D330" s="69" t="s">
        <v>14</v>
      </c>
      <c r="E330" s="4">
        <v>2</v>
      </c>
      <c r="F330" s="152"/>
      <c r="G330" s="279">
        <f t="shared" ref="G330:G331" si="107">SUM(E330*F330)</f>
        <v>0</v>
      </c>
    </row>
    <row r="331" spans="1:7" s="280" customFormat="1" ht="17" x14ac:dyDescent="0.4">
      <c r="A331" s="283">
        <v>6936</v>
      </c>
      <c r="B331" s="284" t="s">
        <v>576</v>
      </c>
      <c r="C331" s="284" t="s">
        <v>576</v>
      </c>
      <c r="D331" s="69" t="s">
        <v>14</v>
      </c>
      <c r="E331" s="4">
        <v>12.5</v>
      </c>
      <c r="F331" s="152"/>
      <c r="G331" s="285">
        <f t="shared" si="107"/>
        <v>0</v>
      </c>
    </row>
    <row r="332" spans="1:7" ht="17" x14ac:dyDescent="0.4">
      <c r="A332" s="244" t="s">
        <v>457</v>
      </c>
      <c r="B332" s="139" t="s">
        <v>458</v>
      </c>
      <c r="C332" s="139" t="s">
        <v>459</v>
      </c>
      <c r="D332" s="69" t="s">
        <v>14</v>
      </c>
      <c r="E332" s="7">
        <v>6</v>
      </c>
      <c r="F332" s="152"/>
      <c r="G332" s="138">
        <f t="shared" ref="G332:G360" si="108">SUM(E332*F332)</f>
        <v>0</v>
      </c>
    </row>
    <row r="333" spans="1:7" ht="17" x14ac:dyDescent="0.4">
      <c r="A333" s="244" t="s">
        <v>460</v>
      </c>
      <c r="B333" s="139" t="s">
        <v>461</v>
      </c>
      <c r="C333" s="139" t="s">
        <v>462</v>
      </c>
      <c r="D333" s="69" t="s">
        <v>14</v>
      </c>
      <c r="E333" s="7">
        <v>7</v>
      </c>
      <c r="F333" s="152"/>
      <c r="G333" s="138">
        <f t="shared" ref="G333" si="109">SUM(E333*F333)</f>
        <v>0</v>
      </c>
    </row>
    <row r="334" spans="1:7" ht="17" x14ac:dyDescent="0.4">
      <c r="A334" s="244" t="s">
        <v>463</v>
      </c>
      <c r="B334" s="139" t="s">
        <v>464</v>
      </c>
      <c r="C334" s="139" t="s">
        <v>465</v>
      </c>
      <c r="D334" s="69" t="s">
        <v>374</v>
      </c>
      <c r="E334" s="7">
        <v>7.5</v>
      </c>
      <c r="F334" s="152"/>
      <c r="G334" s="138">
        <f t="shared" si="108"/>
        <v>0</v>
      </c>
    </row>
    <row r="335" spans="1:7" ht="17" x14ac:dyDescent="0.4">
      <c r="A335" s="244">
        <v>4744</v>
      </c>
      <c r="B335" s="139" t="s">
        <v>466</v>
      </c>
      <c r="C335" s="139" t="s">
        <v>467</v>
      </c>
      <c r="D335" s="69" t="s">
        <v>14</v>
      </c>
      <c r="E335" s="7">
        <v>28</v>
      </c>
      <c r="F335" s="152"/>
      <c r="G335" s="138">
        <f t="shared" si="108"/>
        <v>0</v>
      </c>
    </row>
    <row r="336" spans="1:7" ht="17" x14ac:dyDescent="0.4">
      <c r="A336" s="244" t="s">
        <v>468</v>
      </c>
      <c r="B336" s="139" t="s">
        <v>469</v>
      </c>
      <c r="C336" s="139" t="s">
        <v>470</v>
      </c>
      <c r="D336" s="69" t="s">
        <v>14</v>
      </c>
      <c r="E336" s="7">
        <v>28</v>
      </c>
      <c r="F336" s="152"/>
      <c r="G336" s="138">
        <f t="shared" si="108"/>
        <v>0</v>
      </c>
    </row>
    <row r="337" spans="1:8" ht="17" x14ac:dyDescent="0.4">
      <c r="A337" s="244" t="s">
        <v>471</v>
      </c>
      <c r="B337" s="139" t="s">
        <v>472</v>
      </c>
      <c r="C337" s="139" t="s">
        <v>473</v>
      </c>
      <c r="D337" s="69" t="s">
        <v>14</v>
      </c>
      <c r="E337" s="7">
        <v>10</v>
      </c>
      <c r="F337" s="152"/>
      <c r="G337" s="138">
        <f t="shared" si="108"/>
        <v>0</v>
      </c>
    </row>
    <row r="338" spans="1:8" ht="17" x14ac:dyDescent="0.4">
      <c r="A338" s="244" t="s">
        <v>474</v>
      </c>
      <c r="B338" s="139" t="s">
        <v>475</v>
      </c>
      <c r="C338" s="139" t="s">
        <v>476</v>
      </c>
      <c r="D338" s="69" t="s">
        <v>14</v>
      </c>
      <c r="E338" s="7">
        <v>18</v>
      </c>
      <c r="F338" s="152"/>
      <c r="G338" s="138">
        <f t="shared" si="108"/>
        <v>0</v>
      </c>
    </row>
    <row r="339" spans="1:8" ht="17" x14ac:dyDescent="0.4">
      <c r="A339" s="244">
        <v>6254</v>
      </c>
      <c r="B339" s="139" t="s">
        <v>477</v>
      </c>
      <c r="C339" s="139" t="s">
        <v>478</v>
      </c>
      <c r="D339" s="69" t="s">
        <v>14</v>
      </c>
      <c r="E339" s="7">
        <v>5</v>
      </c>
      <c r="F339" s="152"/>
      <c r="G339" s="138">
        <f t="shared" si="108"/>
        <v>0</v>
      </c>
    </row>
    <row r="340" spans="1:8" ht="17" x14ac:dyDescent="0.4">
      <c r="A340" s="244">
        <v>6253</v>
      </c>
      <c r="B340" s="139" t="s">
        <v>479</v>
      </c>
      <c r="C340" s="139" t="s">
        <v>480</v>
      </c>
      <c r="D340" s="69" t="s">
        <v>14</v>
      </c>
      <c r="E340" s="7">
        <v>5</v>
      </c>
      <c r="F340" s="152"/>
      <c r="G340" s="138">
        <f t="shared" si="108"/>
        <v>0</v>
      </c>
    </row>
    <row r="341" spans="1:8" ht="17" x14ac:dyDescent="0.4">
      <c r="A341" s="140">
        <v>6809</v>
      </c>
      <c r="B341" s="139" t="s">
        <v>481</v>
      </c>
      <c r="C341" s="137" t="s">
        <v>481</v>
      </c>
      <c r="D341" s="141" t="s">
        <v>14</v>
      </c>
      <c r="E341" s="8">
        <v>7</v>
      </c>
      <c r="F341" s="150"/>
      <c r="G341" s="142">
        <f t="shared" si="108"/>
        <v>0</v>
      </c>
    </row>
    <row r="342" spans="1:8" ht="17" x14ac:dyDescent="0.4">
      <c r="A342" s="140">
        <v>6726</v>
      </c>
      <c r="B342" s="139" t="s">
        <v>482</v>
      </c>
      <c r="C342" s="139" t="s">
        <v>482</v>
      </c>
      <c r="D342" s="141" t="s">
        <v>14</v>
      </c>
      <c r="E342" s="158">
        <v>10</v>
      </c>
      <c r="F342" s="150"/>
      <c r="G342" s="142">
        <f t="shared" ref="G342:G343" si="110">SUM(E342*F342)</f>
        <v>0</v>
      </c>
    </row>
    <row r="343" spans="1:8" ht="17" x14ac:dyDescent="0.4">
      <c r="A343" s="140">
        <v>6515</v>
      </c>
      <c r="B343" s="139" t="s">
        <v>483</v>
      </c>
      <c r="C343" s="139" t="s">
        <v>484</v>
      </c>
      <c r="D343" s="141" t="s">
        <v>14</v>
      </c>
      <c r="E343" s="158">
        <v>10</v>
      </c>
      <c r="F343" s="150"/>
      <c r="G343" s="142">
        <f t="shared" si="110"/>
        <v>0</v>
      </c>
    </row>
    <row r="344" spans="1:8" ht="17" x14ac:dyDescent="0.4">
      <c r="A344" s="75">
        <v>111335</v>
      </c>
      <c r="B344" s="139" t="s">
        <v>485</v>
      </c>
      <c r="C344" s="31" t="s">
        <v>486</v>
      </c>
      <c r="D344" s="32" t="s">
        <v>14</v>
      </c>
      <c r="E344" s="2">
        <v>6</v>
      </c>
      <c r="F344" s="150"/>
      <c r="G344" s="113">
        <f t="shared" si="108"/>
        <v>0</v>
      </c>
    </row>
    <row r="345" spans="1:8" ht="17" x14ac:dyDescent="0.4">
      <c r="A345" s="114" t="s">
        <v>487</v>
      </c>
      <c r="B345" s="139" t="s">
        <v>488</v>
      </c>
      <c r="C345" s="123" t="s">
        <v>489</v>
      </c>
      <c r="D345" s="32" t="s">
        <v>14</v>
      </c>
      <c r="E345" s="5">
        <v>2.5</v>
      </c>
      <c r="F345" s="150"/>
      <c r="G345" s="113">
        <f t="shared" si="108"/>
        <v>0</v>
      </c>
      <c r="H345" s="121"/>
    </row>
    <row r="346" spans="1:8" ht="17" x14ac:dyDescent="0.4">
      <c r="A346" s="114">
        <v>6187</v>
      </c>
      <c r="B346" s="139" t="s">
        <v>490</v>
      </c>
      <c r="C346" s="123" t="s">
        <v>491</v>
      </c>
      <c r="D346" s="32" t="s">
        <v>14</v>
      </c>
      <c r="E346" s="5">
        <v>10</v>
      </c>
      <c r="F346" s="150"/>
      <c r="G346" s="113">
        <f t="shared" si="108"/>
        <v>0</v>
      </c>
      <c r="H346" s="121"/>
    </row>
    <row r="347" spans="1:8" ht="17" x14ac:dyDescent="0.4">
      <c r="A347" s="140" t="s">
        <v>492</v>
      </c>
      <c r="B347" s="123" t="s">
        <v>493</v>
      </c>
      <c r="C347" s="137" t="s">
        <v>494</v>
      </c>
      <c r="D347" s="69" t="s">
        <v>14</v>
      </c>
      <c r="E347" s="2">
        <v>12</v>
      </c>
      <c r="F347" s="149"/>
      <c r="G347" s="113">
        <f t="shared" si="108"/>
        <v>0</v>
      </c>
    </row>
    <row r="348" spans="1:8" s="60" customFormat="1" ht="17" x14ac:dyDescent="0.4">
      <c r="A348" s="140" t="s">
        <v>495</v>
      </c>
      <c r="B348" s="137" t="s">
        <v>496</v>
      </c>
      <c r="C348" s="137" t="s">
        <v>497</v>
      </c>
      <c r="D348" s="69" t="s">
        <v>14</v>
      </c>
      <c r="E348" s="2">
        <v>5</v>
      </c>
      <c r="F348" s="149"/>
      <c r="G348" s="113">
        <f t="shared" si="108"/>
        <v>0</v>
      </c>
    </row>
    <row r="349" spans="1:8" ht="17" x14ac:dyDescent="0.4">
      <c r="A349" s="143" t="s">
        <v>498</v>
      </c>
      <c r="B349" s="137" t="s">
        <v>499</v>
      </c>
      <c r="C349" s="137" t="s">
        <v>500</v>
      </c>
      <c r="D349" s="69" t="s">
        <v>430</v>
      </c>
      <c r="E349" s="240">
        <v>20</v>
      </c>
      <c r="F349" s="241"/>
      <c r="G349" s="242">
        <f t="shared" si="108"/>
        <v>0</v>
      </c>
    </row>
    <row r="350" spans="1:8" ht="17" x14ac:dyDescent="0.4">
      <c r="A350" s="143" t="s">
        <v>501</v>
      </c>
      <c r="B350" s="137" t="s">
        <v>502</v>
      </c>
      <c r="C350" s="137" t="s">
        <v>503</v>
      </c>
      <c r="D350" s="69" t="s">
        <v>430</v>
      </c>
      <c r="E350" s="240">
        <v>20</v>
      </c>
      <c r="F350" s="241"/>
      <c r="G350" s="242">
        <f t="shared" si="108"/>
        <v>0</v>
      </c>
    </row>
    <row r="351" spans="1:8" ht="17" x14ac:dyDescent="0.4">
      <c r="A351" s="143" t="s">
        <v>504</v>
      </c>
      <c r="B351" s="137" t="s">
        <v>505</v>
      </c>
      <c r="C351" s="137" t="s">
        <v>506</v>
      </c>
      <c r="D351" s="69" t="s">
        <v>430</v>
      </c>
      <c r="E351" s="240">
        <v>20</v>
      </c>
      <c r="F351" s="241"/>
      <c r="G351" s="242">
        <f t="shared" si="108"/>
        <v>0</v>
      </c>
    </row>
    <row r="352" spans="1:8" ht="17" x14ac:dyDescent="0.4">
      <c r="A352" s="143" t="s">
        <v>507</v>
      </c>
      <c r="B352" s="137" t="s">
        <v>508</v>
      </c>
      <c r="C352" s="137" t="s">
        <v>509</v>
      </c>
      <c r="D352" s="69" t="s">
        <v>430</v>
      </c>
      <c r="E352" s="240">
        <v>20</v>
      </c>
      <c r="F352" s="241"/>
      <c r="G352" s="242">
        <f t="shared" si="108"/>
        <v>0</v>
      </c>
    </row>
    <row r="353" spans="1:7" ht="17" x14ac:dyDescent="0.4">
      <c r="A353" s="143" t="s">
        <v>510</v>
      </c>
      <c r="B353" s="137" t="s">
        <v>511</v>
      </c>
      <c r="C353" s="137" t="s">
        <v>512</v>
      </c>
      <c r="D353" s="69" t="s">
        <v>430</v>
      </c>
      <c r="E353" s="240">
        <v>20</v>
      </c>
      <c r="F353" s="241"/>
      <c r="G353" s="242">
        <f t="shared" si="108"/>
        <v>0</v>
      </c>
    </row>
    <row r="354" spans="1:7" ht="17" x14ac:dyDescent="0.4">
      <c r="A354" s="143" t="s">
        <v>513</v>
      </c>
      <c r="B354" s="137" t="s">
        <v>514</v>
      </c>
      <c r="C354" s="137" t="s">
        <v>515</v>
      </c>
      <c r="D354" s="69" t="s">
        <v>430</v>
      </c>
      <c r="E354" s="240">
        <v>20</v>
      </c>
      <c r="F354" s="241"/>
      <c r="G354" s="242">
        <f t="shared" si="108"/>
        <v>0</v>
      </c>
    </row>
    <row r="355" spans="1:7" ht="17" x14ac:dyDescent="0.4">
      <c r="A355" s="143" t="s">
        <v>516</v>
      </c>
      <c r="B355" s="137" t="s">
        <v>517</v>
      </c>
      <c r="C355" s="137" t="s">
        <v>518</v>
      </c>
      <c r="D355" s="69" t="s">
        <v>430</v>
      </c>
      <c r="E355" s="240">
        <v>20</v>
      </c>
      <c r="F355" s="241"/>
      <c r="G355" s="242">
        <f t="shared" si="108"/>
        <v>0</v>
      </c>
    </row>
    <row r="356" spans="1:7" ht="17" x14ac:dyDescent="0.4">
      <c r="A356" s="143" t="s">
        <v>519</v>
      </c>
      <c r="B356" s="137" t="s">
        <v>520</v>
      </c>
      <c r="C356" s="137" t="s">
        <v>521</v>
      </c>
      <c r="D356" s="69" t="s">
        <v>430</v>
      </c>
      <c r="E356" s="240">
        <v>20</v>
      </c>
      <c r="F356" s="241"/>
      <c r="G356" s="242">
        <f t="shared" si="108"/>
        <v>0</v>
      </c>
    </row>
    <row r="357" spans="1:7" ht="17" x14ac:dyDescent="0.4">
      <c r="A357" s="143" t="s">
        <v>522</v>
      </c>
      <c r="B357" s="137" t="s">
        <v>523</v>
      </c>
      <c r="C357" s="137" t="s">
        <v>524</v>
      </c>
      <c r="D357" s="69" t="s">
        <v>430</v>
      </c>
      <c r="E357" s="240">
        <v>20</v>
      </c>
      <c r="F357" s="241"/>
      <c r="G357" s="242">
        <f t="shared" si="108"/>
        <v>0</v>
      </c>
    </row>
    <row r="358" spans="1:7" ht="17" x14ac:dyDescent="0.4">
      <c r="A358" s="143" t="s">
        <v>525</v>
      </c>
      <c r="B358" s="137" t="s">
        <v>526</v>
      </c>
      <c r="C358" s="137" t="s">
        <v>527</v>
      </c>
      <c r="D358" s="69" t="s">
        <v>430</v>
      </c>
      <c r="E358" s="240">
        <v>20</v>
      </c>
      <c r="F358" s="241"/>
      <c r="G358" s="242">
        <f t="shared" si="108"/>
        <v>0</v>
      </c>
    </row>
    <row r="359" spans="1:7" ht="17" x14ac:dyDescent="0.4">
      <c r="A359" s="143" t="s">
        <v>528</v>
      </c>
      <c r="B359" s="137" t="s">
        <v>529</v>
      </c>
      <c r="C359" s="137" t="s">
        <v>530</v>
      </c>
      <c r="D359" s="69" t="s">
        <v>430</v>
      </c>
      <c r="E359" s="240">
        <v>20</v>
      </c>
      <c r="F359" s="241"/>
      <c r="G359" s="242">
        <f t="shared" si="108"/>
        <v>0</v>
      </c>
    </row>
    <row r="360" spans="1:7" ht="17" x14ac:dyDescent="0.4">
      <c r="A360" s="243">
        <v>6725</v>
      </c>
      <c r="B360" s="137" t="s">
        <v>531</v>
      </c>
      <c r="C360" s="137" t="s">
        <v>532</v>
      </c>
      <c r="D360" s="69" t="s">
        <v>430</v>
      </c>
      <c r="E360" s="8">
        <v>85</v>
      </c>
      <c r="F360" s="150"/>
      <c r="G360" s="142">
        <f t="shared" si="108"/>
        <v>0</v>
      </c>
    </row>
    <row r="362" spans="1:7" ht="17" x14ac:dyDescent="0.4">
      <c r="A362" s="115"/>
      <c r="B362" s="56"/>
      <c r="C362" s="116"/>
      <c r="D362" s="116"/>
      <c r="E362" s="116"/>
      <c r="F362" s="116" t="s">
        <v>533</v>
      </c>
      <c r="G362" s="117">
        <f>SUM(G252:G360)</f>
        <v>0</v>
      </c>
    </row>
    <row r="363" spans="1:7" ht="17" x14ac:dyDescent="0.4">
      <c r="A363" s="115"/>
      <c r="B363" s="56"/>
      <c r="C363" s="56"/>
      <c r="D363" s="55"/>
      <c r="E363" s="144"/>
      <c r="G363" s="145"/>
    </row>
  </sheetData>
  <sortState xmlns:xlrd2="http://schemas.microsoft.com/office/spreadsheetml/2017/richdata2" ref="A330:G360">
    <sortCondition ref="A330:A360"/>
  </sortState>
  <mergeCells count="41">
    <mergeCell ref="A139:H139"/>
    <mergeCell ref="A148:B148"/>
    <mergeCell ref="A157:B157"/>
    <mergeCell ref="A166:B166"/>
    <mergeCell ref="A171:B171"/>
    <mergeCell ref="A218:B218"/>
    <mergeCell ref="A208:B208"/>
    <mergeCell ref="A325:B325"/>
    <mergeCell ref="D244:G244"/>
    <mergeCell ref="D245:G245"/>
    <mergeCell ref="A251:B251"/>
    <mergeCell ref="A283:B283"/>
    <mergeCell ref="C2:H4"/>
    <mergeCell ref="A110:B110"/>
    <mergeCell ref="A7:B7"/>
    <mergeCell ref="A25:B25"/>
    <mergeCell ref="A61:B61"/>
    <mergeCell ref="A68:B68"/>
    <mergeCell ref="A75:B75"/>
    <mergeCell ref="A104:B104"/>
    <mergeCell ref="A97:B97"/>
    <mergeCell ref="A20:B20"/>
    <mergeCell ref="A86:B86"/>
    <mergeCell ref="A82:B82"/>
    <mergeCell ref="A12:B12"/>
    <mergeCell ref="C1:H1"/>
    <mergeCell ref="D243:G243"/>
    <mergeCell ref="D246:G246"/>
    <mergeCell ref="E5:G5"/>
    <mergeCell ref="D242:G242"/>
    <mergeCell ref="A231:H231"/>
    <mergeCell ref="F240:G240"/>
    <mergeCell ref="A226:B226"/>
    <mergeCell ref="A206:B206"/>
    <mergeCell ref="A182:B182"/>
    <mergeCell ref="A188:B188"/>
    <mergeCell ref="A192:B192"/>
    <mergeCell ref="A196:B196"/>
    <mergeCell ref="A185:B185"/>
    <mergeCell ref="A179:B179"/>
    <mergeCell ref="A147:B147"/>
  </mergeCells>
  <phoneticPr fontId="14" type="noConversion"/>
  <pageMargins left="0.7" right="0.7" top="0.75" bottom="0.75" header="0.3" footer="0.3"/>
  <pageSetup scale="19" fitToHeight="0" orientation="portrait" r:id="rId1"/>
  <headerFooter>
    <oddHeader xml:space="preserve">&amp;C&amp;"-,Bold"&amp;14Hand and Stone Reorder Form&amp;"-,Regular"
</oddHeader>
  </headerFooter>
  <rowBreaks count="5" manualBreakCount="5">
    <brk id="74" max="7" man="1"/>
    <brk id="146" max="7" man="1"/>
    <brk id="217" max="7" man="1"/>
    <brk id="245" max="7" man="1"/>
    <brk id="323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c326a5-5b5c-485a-954e-a12bfe6b100a" xsi:nil="true"/>
    <lcf76f155ced4ddcb4097134ff3c332f xmlns="31b8553e-431b-4ac4-996e-3fe72e8f54fb">
      <Terms xmlns="http://schemas.microsoft.com/office/infopath/2007/PartnerControls"/>
    </lcf76f155ced4ddcb4097134ff3c332f>
    <Tags xmlns="31b8553e-431b-4ac4-996e-3fe72e8f54fb" xsi:nil="true"/>
    <Path xmlns="31b8553e-431b-4ac4-996e-3fe72e8f54fb" xsi:nil="true"/>
    <Description_x0020__x002d__x0020_Multi_x0020_lines_x0020_of_x0020_text xmlns="31b8553e-431b-4ac4-996e-3fe72e8f54fb" xsi:nil="true"/>
    <TaxKeywordTaxHTField xmlns="56c326a5-5b5c-485a-954e-a12bfe6b100a">
      <Terms xmlns="http://schemas.microsoft.com/office/infopath/2007/PartnerControls"/>
    </TaxKeywordTaxHTField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44FFC431879D4B99578EEAC295B7AA" ma:contentTypeVersion="25" ma:contentTypeDescription="Create a new document." ma:contentTypeScope="" ma:versionID="de679730ea4c2a37bbb364cbbe82fbb6">
  <xsd:schema xmlns:xsd="http://www.w3.org/2001/XMLSchema" xmlns:xs="http://www.w3.org/2001/XMLSchema" xmlns:p="http://schemas.microsoft.com/office/2006/metadata/properties" xmlns:ns1="http://schemas.microsoft.com/sharepoint/v3" xmlns:ns2="31b8553e-431b-4ac4-996e-3fe72e8f54fb" xmlns:ns3="56c326a5-5b5c-485a-954e-a12bfe6b100a" targetNamespace="http://schemas.microsoft.com/office/2006/metadata/properties" ma:root="true" ma:fieldsID="26226ad99241054d40a9c5f916360795" ns1:_="" ns2:_="" ns3:_="">
    <xsd:import namespace="http://schemas.microsoft.com/sharepoint/v3"/>
    <xsd:import namespace="31b8553e-431b-4ac4-996e-3fe72e8f54fb"/>
    <xsd:import namespace="56c326a5-5b5c-485a-954e-a12bfe6b10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Description_x0020__x002d__x0020_Multi_x0020_lines_x0020_of_x0020_text" minOccurs="0"/>
                <xsd:element ref="ns2:Tags" minOccurs="0"/>
                <xsd:element ref="ns2:MediaServiceDateTaken" minOccurs="0"/>
                <xsd:element ref="ns2:MediaServiceOCR" minOccurs="0"/>
                <xsd:element ref="ns3:TaxKeywordTaxHTField" minOccurs="0"/>
                <xsd:element ref="ns3:TaxCatchAll" minOccurs="0"/>
                <xsd:element ref="ns2:Path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b8553e-431b-4ac4-996e-3fe72e8f54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Description_x0020__x002d__x0020_Multi_x0020_lines_x0020_of_x0020_text" ma:index="12" nillable="true" ma:displayName="Description" ma:description="MicroNeedling, Dermaplaning. IPL" ma:format="Dropdown" ma:internalName="Description_x0020__x002d__x0020_Multi_x0020_lines_x0020_of_x0020_text">
      <xsd:simpleType>
        <xsd:restriction base="dms:Note">
          <xsd:maxLength value="255"/>
        </xsd:restriction>
      </xsd:simpleType>
    </xsd:element>
    <xsd:element name="Tags" ma:index="13" nillable="true" ma:displayName="Tags" ma:format="Dropdown" ma:internalName="Tags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ath" ma:index="19" nillable="true" ma:displayName="Path" ma:description="File Path" ma:internalName="Path">
      <xsd:simpleType>
        <xsd:restriction base="dms:Text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b0f8c11f-12cd-412b-b91f-43f07ab36e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3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326a5-5b5c-485a-954e-a12bfe6b10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17" nillable="true" ma:taxonomy="true" ma:internalName="TaxKeywordTaxHTField" ma:taxonomyFieldName="TaxKeyword" ma:displayName="Enterprise Keywords" ma:fieldId="{23f27201-bee3-471e-b2e7-b64fd8b7ca38}" ma:taxonomyMulti="true" ma:sspId="b0f8c11f-12cd-412b-b91f-43f07ab36ee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318f3e53-43b3-490a-a6df-7b3c56ec7ce9}" ma:internalName="TaxCatchAll" ma:showField="CatchAllData" ma:web="56c326a5-5b5c-485a-954e-a12bfe6b10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3375ED-91B5-4BF8-8F8C-35BCE06A116B}">
  <ds:schemaRefs>
    <ds:schemaRef ds:uri="http://schemas.microsoft.com/office/2006/metadata/properties"/>
    <ds:schemaRef ds:uri="http://schemas.microsoft.com/office/infopath/2007/PartnerControls"/>
    <ds:schemaRef ds:uri="56c326a5-5b5c-485a-954e-a12bfe6b100a"/>
    <ds:schemaRef ds:uri="31b8553e-431b-4ac4-996e-3fe72e8f54fb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339B412-CBF6-486C-AD47-CA622626D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1b8553e-431b-4ac4-996e-3fe72e8f54fb"/>
    <ds:schemaRef ds:uri="56c326a5-5b5c-485a-954e-a12bfe6b10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7D1F0A-58BC-44C3-BD87-77B5709398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REORDER FORM</vt:lpstr>
      <vt:lpstr>'REORDER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Yesenia Rubalcava</cp:lastModifiedBy>
  <cp:revision/>
  <cp:lastPrinted>2025-01-28T05:49:14Z</cp:lastPrinted>
  <dcterms:created xsi:type="dcterms:W3CDTF">2013-07-26T21:03:14Z</dcterms:created>
  <dcterms:modified xsi:type="dcterms:W3CDTF">2025-06-30T06:09:53Z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0x0101001544FFC431879D4B99578EEAC295B7AA</vt:lpwstr>
  </property>
  <property fmtid="{D5CDD505-2E9C-101B-9397-08002B2CF9AE}" pid="3" name="TaxKeyword">
    <vt:lpwstr/>
  </property>
  <property fmtid="{D5CDD505-2E9C-101B-9397-08002B2CF9AE}" pid="4" name="MediaServiceImageTags">
    <vt:lpwstr/>
  </property>
</Properties>
</file>